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4061" documentId="11_6AC413E3EC11E9A803710892F87FCCC38BABD2E6" xr6:coauthVersionLast="47" xr6:coauthVersionMax="47" xr10:uidLastSave="{94428077-C7DD-4DF1-8C28-DFDE0B8D36EF}"/>
  <bookViews>
    <workbookView xWindow="28680" yWindow="-120" windowWidth="29040" windowHeight="15840" activeTab="1" xr2:uid="{00000000-000D-0000-FFFF-FFFF00000000}"/>
  </bookViews>
  <sheets>
    <sheet name="EVALUACION GENERAL" sheetId="1" r:id="rId1"/>
    <sheet name="INFORME TECNICO" sheetId="4" r:id="rId2"/>
    <sheet name="Hoja3" sheetId="3" r:id="rId3"/>
  </sheets>
  <definedNames>
    <definedName name="_xlnm.Print_Area" localSheetId="0">'EVALUACION GENERAL'!$B$1:$K$62</definedName>
    <definedName name="_xlnm.Print_Area" localSheetId="1">'INFORME TECNICO'!$A$1:$K$20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52" i="1"/>
  <c r="J53" i="1"/>
  <c r="J54" i="1"/>
  <c r="J55" i="1"/>
  <c r="J56" i="1"/>
  <c r="J57" i="1"/>
  <c r="J58" i="1"/>
  <c r="J59" i="1"/>
  <c r="J51" i="1"/>
  <c r="G59" i="1"/>
  <c r="G57" i="1"/>
  <c r="G56" i="1"/>
  <c r="G55" i="1"/>
  <c r="G54" i="1"/>
  <c r="G53" i="1"/>
  <c r="G52" i="1"/>
  <c r="G51" i="1"/>
  <c r="J41" i="1"/>
  <c r="J42" i="1"/>
  <c r="J43" i="1"/>
  <c r="J44" i="1"/>
  <c r="J45" i="1"/>
  <c r="J46" i="1"/>
  <c r="J47" i="1"/>
  <c r="J48" i="1"/>
  <c r="J40" i="1"/>
  <c r="G48" i="1"/>
  <c r="G46" i="1"/>
  <c r="G45" i="1"/>
  <c r="G44" i="1"/>
  <c r="G43" i="1"/>
  <c r="G42" i="1"/>
  <c r="G41" i="1"/>
  <c r="G40" i="1"/>
  <c r="J30" i="1"/>
  <c r="J31" i="1"/>
  <c r="J32" i="1"/>
  <c r="J33" i="1"/>
  <c r="J34" i="1"/>
  <c r="J35" i="1"/>
  <c r="J36" i="1"/>
  <c r="J37" i="1"/>
  <c r="J29" i="1"/>
  <c r="G37" i="1"/>
  <c r="G35" i="1"/>
  <c r="G34" i="1"/>
  <c r="G33" i="1"/>
  <c r="G32" i="1"/>
  <c r="G31" i="1"/>
  <c r="G30" i="1"/>
  <c r="G29" i="1"/>
  <c r="J19" i="1"/>
  <c r="J20" i="1"/>
  <c r="J21" i="1"/>
  <c r="J22" i="1"/>
  <c r="J24" i="1"/>
  <c r="J25" i="1"/>
  <c r="J26" i="1"/>
  <c r="J18" i="1"/>
  <c r="G26" i="1"/>
  <c r="G24" i="1"/>
  <c r="G22" i="1"/>
  <c r="G21" i="1"/>
  <c r="G20" i="1"/>
  <c r="G19" i="1"/>
  <c r="G18" i="1"/>
  <c r="G23" i="1"/>
  <c r="F37" i="1"/>
  <c r="F26" i="1"/>
  <c r="F57" i="1"/>
  <c r="F46" i="1"/>
  <c r="F35" i="1"/>
  <c r="F24" i="1"/>
  <c r="F34" i="1"/>
  <c r="F23" i="1"/>
  <c r="F33" i="1"/>
  <c r="F22" i="1"/>
  <c r="F32" i="1"/>
  <c r="F21" i="1"/>
  <c r="F31" i="1"/>
  <c r="F20" i="1"/>
  <c r="F30" i="1"/>
  <c r="F19" i="1"/>
  <c r="F29" i="1"/>
  <c r="F18" i="1"/>
</calcChain>
</file>

<file path=xl/sharedStrings.xml><?xml version="1.0" encoding="utf-8"?>
<sst xmlns="http://schemas.openxmlformats.org/spreadsheetml/2006/main" count="128" uniqueCount="53">
  <si>
    <t>Proveedores</t>
  </si>
  <si>
    <t xml:space="preserve">PRODUCTO </t>
  </si>
  <si>
    <t>PROVEEDOR</t>
  </si>
  <si>
    <t>ACTA DE EVALUACIÓN</t>
  </si>
  <si>
    <t>DIAS</t>
  </si>
  <si>
    <t>PUNTAJE</t>
  </si>
  <si>
    <t>PLAZO DE ENTREGA</t>
  </si>
  <si>
    <t xml:space="preserve">PRECIO  </t>
  </si>
  <si>
    <t xml:space="preserve"> UNITARIO</t>
  </si>
  <si>
    <t xml:space="preserve"> TOTAL</t>
  </si>
  <si>
    <t>OBSERVACIÓN</t>
  </si>
  <si>
    <t>INFORME TECNICO</t>
  </si>
  <si>
    <t xml:space="preserve">Se revisa los antecedentes presentados por los oferentes en el Sistema Mercado Público: </t>
  </si>
  <si>
    <t>STATUS SPA</t>
  </si>
  <si>
    <t>COMERCIAL HAGELIN SPA</t>
  </si>
  <si>
    <t>Se presentan  9 ofertas de los siguientes proveedores:</t>
  </si>
  <si>
    <r>
      <t xml:space="preserve">Adquisición de 69 sillas ergonomicas que cuenten con las siguientes especificaciones: 1.-
Regulación de la silla en altura: Debe disponer de un mecanismo que permita regular la altura de
la silla; 2.- Profundidad del asiento; 3.- Ajuste Lumbar; 4.- Base de 5 vías; contar con al menos 5
puntos de apoyo de las ruedas con el suelo para tener estabilidad y firmeza correcta; 5.-
Consistencia de la silla: Es importante que la silla disponga de un grado de firmeza adecuada
para trabajar con tapicería en tela a fin de evitar acumulación de humedad por calor
excesivo.Tambien puede ser malla transpirable; 6.- Apoya Brazos, deben ser regulables en altura,
que permitan un apoyo cómodo formando un ángulo de 90° con el antebrazo horizonal, paralelo
al
suelo, 7.- Regulación de asiento y respaldo: Debe disponer de un mecanismo para controlar la
inclinación del asiento y el respaldo para poder mantener una postura equilibrada y
saludable.Ideal sistema SYNCRON que mantiene un movimiento libre del respaldo pudiendo
bloquear la inclinación en varias posiciones y 8.-cabezera.
Monto disponible </t>
    </r>
    <r>
      <rPr>
        <b/>
        <sz val="10"/>
        <color theme="1"/>
        <rFont val="Calibri"/>
        <family val="2"/>
        <scheme val="minor"/>
      </rPr>
      <t>$8.279.310</t>
    </r>
    <r>
      <rPr>
        <sz val="10"/>
        <color theme="1"/>
        <rFont val="Calibri"/>
        <family val="2"/>
        <scheme val="minor"/>
      </rPr>
      <t xml:space="preserve"> (IVA incluido) debe incluir despacho.</t>
    </r>
  </si>
  <si>
    <t xml:space="preserve">TOTAL  </t>
  </si>
  <si>
    <t xml:space="preserve">TOTAL </t>
  </si>
  <si>
    <r>
      <t xml:space="preserve">2 Sillas ejecutiva tipo gamer que 1.- cuente con mayor soporte lumbar y cervical./2. Permiten regulación de altura, respaldo e inclinación./3.- Otorgan mayor estabilidad y comodidad para uso prolongado. /4.- Contribuyen a prevenir trastornos musculo esqueléticos.                                                      Monto disponible </t>
    </r>
    <r>
      <rPr>
        <b/>
        <sz val="10"/>
        <color theme="1"/>
        <rFont val="Calibri"/>
        <family val="2"/>
        <scheme val="minor"/>
      </rPr>
      <t>$340.000</t>
    </r>
    <r>
      <rPr>
        <sz val="10"/>
        <color theme="1"/>
        <rFont val="Calibri"/>
        <family val="2"/>
        <scheme val="minor"/>
      </rPr>
      <t xml:space="preserve"> (IVA incluido) debe incluir despacho.
</t>
    </r>
  </si>
  <si>
    <r>
      <t xml:space="preserve">1 silla ejecutiva de escritorio que cuente con  apyabrazos de PVC  acolchados/ Tapizado cuero PU recheco algodón/ Chasis: Madera/ Base estrela: Metalica de alta resistencia conacabado cromado/ Ruedas PCV rotación 360°.                                                Monto disponible </t>
    </r>
    <r>
      <rPr>
        <b/>
        <sz val="10"/>
        <color theme="1"/>
        <rFont val="Calibri"/>
        <family val="2"/>
        <scheme val="minor"/>
      </rPr>
      <t>$150.000</t>
    </r>
    <r>
      <rPr>
        <sz val="10"/>
        <color theme="1"/>
        <rFont val="Calibri"/>
        <family val="2"/>
        <scheme val="minor"/>
      </rPr>
      <t xml:space="preserve"> (IVA incluido) debe incluir despacho.</t>
    </r>
  </si>
  <si>
    <t>1 cajonera color blanco o gris/ diseño profesional ideal para equipo de oficina/ 3 cajonera + 1 gabinete con llave/ sistema de seguridad con cerradura/ ruedas giratorioas 360° para facil desplazamiento/ estructura firme y estable/ estilo moderno y minimalizat/ medidas 60 cm de ancho x 34 cm de profundidad x 59 cm de alto.                          Monto disponible $60.000 (IVA incluido) debe incluir despacho.</t>
  </si>
  <si>
    <t>LEFI SPA</t>
  </si>
  <si>
    <t>COMERCIAL E INDUSTRIAL MUEBLES ASENJO LIMITADA</t>
  </si>
  <si>
    <t>INVERSIONES JIMENEZ SPA</t>
  </si>
  <si>
    <t>METALURGICA SILCOSIL SPA</t>
  </si>
  <si>
    <t>GAMO SPA</t>
  </si>
  <si>
    <t>EVENTAIL SPA</t>
  </si>
  <si>
    <t>MUEBLES MELINA SPA</t>
  </si>
  <si>
    <t>PMM/dsc</t>
  </si>
  <si>
    <t>No indica monto por producto</t>
  </si>
  <si>
    <t xml:space="preserve">El Departamento de Recursos Humanos dependiente de la Dirección de Administración y Finanzas de la Ilustre Municipalidad de Casablanca,  procede a evaluar la cotizaciones ofertadas bajo el ID 5802381-6956WWZO del Convenio Marco Mobiliario General, Escolar y Clinico. </t>
  </si>
  <si>
    <r>
      <rPr>
        <b/>
        <sz val="11"/>
        <color theme="1"/>
        <rFont val="Calibri"/>
        <family val="2"/>
        <scheme val="minor"/>
      </rPr>
      <t>Obervación:</t>
    </r>
    <r>
      <rPr>
        <sz val="11"/>
        <color theme="1"/>
        <rFont val="Calibri"/>
        <family val="2"/>
        <scheme val="minor"/>
      </rPr>
      <t xml:space="preserve"> Cumple con la totalidad de las caracteristicas solicitadas por cada producto y se ajusta a presupuesto.</t>
    </r>
  </si>
  <si>
    <t xml:space="preserve">En Casablanca, 9 de febrero 2026, siendo las 09:50 horas, el Departamento de Recursos Humanos dependiente de la Dirección de Administración y Finanzas de la Ilustre Municipalidad de Casablanca,  procede a evaluar la cotizaciones ofertadas bajo el ID 5802381-6956WWZO del Convenio Marco Mobiliario General, Escolar y Clinico. </t>
  </si>
  <si>
    <t>Fecha de evaluación: 09/02/2026</t>
  </si>
  <si>
    <t>Cumple con las descripciones solicitadas</t>
  </si>
  <si>
    <t>No cuenta con ajsute lumbar la silla ergonomica ofrecida</t>
  </si>
  <si>
    <t>Presenta silla gamer no es una silla tipo gamer ejecutiva.</t>
  </si>
  <si>
    <t>No cumple con las medidas solicitadas.</t>
  </si>
  <si>
    <t>Se pasa a evaluar y se revisan los antecedentes presentados por los oferentes en el sistema de Mercado Público:</t>
  </si>
  <si>
    <t xml:space="preserve">Fecha de evalaución: 09/02/2026 </t>
  </si>
  <si>
    <t>Se declara inadmisible las ofertas presentadas por los siguientes proveedores:</t>
  </si>
  <si>
    <t>Comercial Hagelin SPA, RUT: 76.102.918-5 debido que las sillas erogonomicas ofertadas no cuentan con ajuste lumbar.</t>
  </si>
  <si>
    <t>Lefi SPA, RUT: 77.324.357-3, oferto silla gamer no  una silla tipo gamer ejecutiva.</t>
  </si>
  <si>
    <t xml:space="preserve">Comercial e Industrial Muebles Asenjo Limitada, RUT: 77.018.060-0, debido que las sillas erogonomicas ofertadas no cuentan con ajuste lumbar. </t>
  </si>
  <si>
    <t xml:space="preserve">Gamo SPA Empresa, RUT: 77.547.481-5, debido que las sillas erogonomicas ofertadas no cuentan con ajuste lumbar.  </t>
  </si>
  <si>
    <t>Eventail SPA, RUT: 76.710.414-6, la oferta de la cajonera no cumple con las medidas solicitadas.</t>
  </si>
  <si>
    <t xml:space="preserve">Muebles Melina SPA, RUT: 77.472.821-K, debido que no señalo monto por cada producto imposibiliatnado evaluar la oferta económica. </t>
  </si>
  <si>
    <t>Satatus SPA, RUT: 77.393.671-4, quien oferto silla gamer no  una silla tipo gamer ejecutiva.</t>
  </si>
  <si>
    <t>En consideración a lo señalado en el acta de evaluación realizada se procede a derimirir entre dos proveedores:</t>
  </si>
  <si>
    <t xml:space="preserve">Por tanto, el puntaje promedio de Inveriones Jimenez SPA es de 97,75%. </t>
  </si>
  <si>
    <t>Cabe señalar que el proveedor se ajusta a lo especificado en la cotización, desde una perspectica técnica y económica.</t>
  </si>
  <si>
    <t>Puntaje promedio de Metalurgica Silcosil SPA es de 75,25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</si>
</sst>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42" fontId="9" fillId="0" borderId="3" xfId="1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1" fontId="9" fillId="0" borderId="3" xfId="0" applyNumberFormat="1" applyFont="1" applyBorder="1" applyAlignment="1">
      <alignment horizontal="left" vertical="center"/>
    </xf>
    <xf numFmtId="1" fontId="5" fillId="2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42" fontId="9" fillId="0" borderId="3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42" fontId="5" fillId="2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42" fontId="5" fillId="2" borderId="3" xfId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42" fontId="9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2">
    <cellStyle name="Moneda [0]" xfId="1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142875</xdr:rowOff>
    </xdr:from>
    <xdr:to>
      <xdr:col>10</xdr:col>
      <xdr:colOff>305936</xdr:colOff>
      <xdr:row>12</xdr:row>
      <xdr:rowOff>1596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B7D038-C338-DCDC-75F7-7FC251715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2012156"/>
          <a:ext cx="9961905" cy="627619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595312</xdr:colOff>
      <xdr:row>19</xdr:row>
      <xdr:rowOff>166687</xdr:rowOff>
    </xdr:from>
    <xdr:to>
      <xdr:col>10</xdr:col>
      <xdr:colOff>556068</xdr:colOff>
      <xdr:row>29</xdr:row>
      <xdr:rowOff>137877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145469-5F10-A485-706F-AD029A1E4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2" y="3786187"/>
          <a:ext cx="9152381" cy="18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2"/>
  <sheetViews>
    <sheetView showGridLines="0" topLeftCell="A27" zoomScale="80" zoomScaleNormal="80" workbookViewId="0">
      <selection activeCell="K37" sqref="K37"/>
    </sheetView>
  </sheetViews>
  <sheetFormatPr baseColWidth="10" defaultRowHeight="15" x14ac:dyDescent="0.25"/>
  <cols>
    <col min="2" max="2" width="43.42578125" customWidth="1"/>
    <col min="3" max="3" width="6" customWidth="1"/>
    <col min="4" max="4" width="36.140625" customWidth="1"/>
    <col min="5" max="5" width="9.5703125" customWidth="1"/>
    <col min="6" max="6" width="11.42578125" customWidth="1"/>
    <col min="7" max="7" width="8.85546875" customWidth="1"/>
    <col min="8" max="8" width="10.85546875" customWidth="1"/>
    <col min="9" max="9" width="9.28515625" customWidth="1"/>
    <col min="10" max="10" width="9.140625" customWidth="1"/>
    <col min="11" max="11" width="58.5703125" bestFit="1" customWidth="1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</row>
    <row r="2" spans="2:11" x14ac:dyDescent="0.25">
      <c r="B2" s="55" t="s">
        <v>3</v>
      </c>
      <c r="C2" s="55"/>
      <c r="D2" s="55"/>
      <c r="E2" s="55"/>
      <c r="F2" s="55"/>
      <c r="G2" s="55"/>
      <c r="H2" s="55"/>
      <c r="I2" s="55"/>
      <c r="J2" s="55"/>
      <c r="K2" s="55"/>
    </row>
    <row r="3" spans="2:11" x14ac:dyDescent="0.25">
      <c r="B3" s="4"/>
      <c r="C3" s="4"/>
      <c r="D3" s="4"/>
      <c r="E3" s="4"/>
      <c r="F3" s="4"/>
      <c r="G3" s="4"/>
      <c r="H3" s="4"/>
      <c r="I3" s="4"/>
      <c r="J3" s="4"/>
    </row>
    <row r="4" spans="2:11" x14ac:dyDescent="0.25">
      <c r="B4" s="57" t="s">
        <v>33</v>
      </c>
      <c r="C4" s="57"/>
      <c r="D4" s="57"/>
      <c r="E4" s="57"/>
      <c r="F4" s="57"/>
      <c r="G4" s="57"/>
      <c r="H4" s="57"/>
      <c r="I4" s="57"/>
      <c r="J4" s="57"/>
      <c r="K4" s="57"/>
    </row>
    <row r="5" spans="2:11" x14ac:dyDescent="0.25"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2:11" x14ac:dyDescent="0.25">
      <c r="B6" s="5"/>
      <c r="C6" s="5"/>
      <c r="D6" s="5"/>
      <c r="E6" s="5"/>
      <c r="F6" s="5"/>
      <c r="G6" s="5"/>
      <c r="H6" s="5"/>
      <c r="I6" s="5"/>
      <c r="J6" s="5"/>
      <c r="K6" s="5"/>
    </row>
    <row r="7" spans="2:11" x14ac:dyDescent="0.25">
      <c r="B7" s="6" t="s">
        <v>34</v>
      </c>
      <c r="C7" s="5"/>
      <c r="D7" s="5"/>
      <c r="E7" s="5"/>
      <c r="F7" s="5"/>
      <c r="G7" s="5"/>
      <c r="H7" s="5"/>
      <c r="I7" s="5"/>
      <c r="J7" s="5"/>
      <c r="K7" s="5"/>
    </row>
    <row r="8" spans="2:11" ht="17.25" customHeight="1" x14ac:dyDescent="0.25">
      <c r="B8" s="58" t="s">
        <v>15</v>
      </c>
      <c r="C8" s="58"/>
      <c r="D8" s="58"/>
      <c r="E8" s="5"/>
      <c r="F8" s="5"/>
      <c r="G8" s="5"/>
      <c r="H8" s="5"/>
      <c r="I8" s="5"/>
      <c r="J8" s="5"/>
      <c r="K8" s="5"/>
    </row>
    <row r="9" spans="2:11" ht="25.5" customHeight="1" x14ac:dyDescent="0.25">
      <c r="B9" s="7" t="s">
        <v>0</v>
      </c>
      <c r="C9" s="3"/>
      <c r="D9" s="3"/>
      <c r="E9" s="3"/>
      <c r="F9" s="3"/>
      <c r="G9" s="3"/>
      <c r="H9" s="3"/>
      <c r="I9" s="3"/>
      <c r="J9" s="3"/>
    </row>
    <row r="10" spans="2:11" x14ac:dyDescent="0.25">
      <c r="B10" s="7"/>
      <c r="C10" s="3"/>
      <c r="D10" s="3"/>
      <c r="E10" s="3"/>
      <c r="F10" s="3"/>
      <c r="G10" s="3"/>
      <c r="H10" s="3"/>
      <c r="I10" s="3"/>
      <c r="J10" s="3"/>
    </row>
    <row r="11" spans="2:11" ht="409.5" customHeight="1" x14ac:dyDescent="0.25">
      <c r="B11" s="7"/>
      <c r="C11" s="3"/>
      <c r="D11" s="3"/>
      <c r="E11" s="3"/>
      <c r="F11" s="3"/>
      <c r="G11" s="3"/>
      <c r="H11" s="3"/>
      <c r="I11" s="3"/>
      <c r="J11" s="3"/>
    </row>
    <row r="12" spans="2:11" ht="80.25" customHeight="1" x14ac:dyDescent="0.25">
      <c r="B12" s="7"/>
      <c r="C12" s="3"/>
      <c r="D12" s="3"/>
      <c r="E12" s="3"/>
      <c r="F12" s="3"/>
      <c r="G12" s="3"/>
      <c r="H12" s="3"/>
      <c r="I12" s="3"/>
      <c r="J12" s="3"/>
    </row>
    <row r="13" spans="2:11" x14ac:dyDescent="0.25">
      <c r="B13" s="3"/>
      <c r="C13" s="8"/>
      <c r="D13" s="8"/>
      <c r="E13" s="3"/>
      <c r="F13" s="3"/>
      <c r="G13" s="3"/>
      <c r="H13" s="3"/>
      <c r="I13" s="3"/>
      <c r="J13" s="3"/>
    </row>
    <row r="14" spans="2:11" x14ac:dyDescent="0.25">
      <c r="B14" s="59" t="s">
        <v>39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2:11" ht="30" customHeight="1" x14ac:dyDescent="0.25">
      <c r="B15" s="3"/>
      <c r="C15" s="3"/>
      <c r="D15" s="3"/>
      <c r="E15" s="3"/>
      <c r="F15" s="3"/>
      <c r="G15" s="3"/>
      <c r="H15" s="3"/>
      <c r="I15" s="3"/>
      <c r="J15" s="3"/>
    </row>
    <row r="16" spans="2:11" ht="30" customHeight="1" x14ac:dyDescent="0.25">
      <c r="B16" s="3"/>
      <c r="C16" s="3"/>
      <c r="D16" s="3"/>
      <c r="E16" s="56" t="s">
        <v>7</v>
      </c>
      <c r="F16" s="56"/>
      <c r="G16" s="56"/>
      <c r="H16" s="56" t="s">
        <v>6</v>
      </c>
      <c r="I16" s="56"/>
      <c r="J16" s="3"/>
    </row>
    <row r="17" spans="2:11" ht="30" customHeight="1" x14ac:dyDescent="0.25">
      <c r="B17" s="9" t="s">
        <v>1</v>
      </c>
      <c r="C17" s="53" t="s">
        <v>2</v>
      </c>
      <c r="D17" s="54"/>
      <c r="E17" s="9" t="s">
        <v>8</v>
      </c>
      <c r="F17" s="9" t="s">
        <v>9</v>
      </c>
      <c r="G17" s="10">
        <v>0.45</v>
      </c>
      <c r="H17" s="9" t="s">
        <v>4</v>
      </c>
      <c r="I17" s="11" t="s">
        <v>5</v>
      </c>
      <c r="J17" s="9" t="s">
        <v>17</v>
      </c>
      <c r="K17" s="12" t="s">
        <v>10</v>
      </c>
    </row>
    <row r="18" spans="2:11" ht="39.950000000000003" customHeight="1" x14ac:dyDescent="0.25">
      <c r="B18" s="61" t="s">
        <v>16</v>
      </c>
      <c r="C18" s="44" t="s">
        <v>14</v>
      </c>
      <c r="D18" s="45"/>
      <c r="E18" s="19">
        <v>99805</v>
      </c>
      <c r="F18" s="19">
        <f t="shared" ref="F18:F23" si="0">E18*69</f>
        <v>6886545</v>
      </c>
      <c r="G18" s="20">
        <f>(F23/F18)*45</f>
        <v>37.422974800861681</v>
      </c>
      <c r="H18" s="21">
        <v>2</v>
      </c>
      <c r="I18" s="21">
        <v>55</v>
      </c>
      <c r="J18" s="21">
        <f>G18+I18</f>
        <v>92.422974800861681</v>
      </c>
      <c r="K18" s="23" t="s">
        <v>36</v>
      </c>
    </row>
    <row r="19" spans="2:11" ht="39.950000000000003" customHeight="1" x14ac:dyDescent="0.25">
      <c r="B19" s="61"/>
      <c r="C19" s="40" t="s">
        <v>22</v>
      </c>
      <c r="D19" s="41"/>
      <c r="E19" s="19">
        <v>97631</v>
      </c>
      <c r="F19" s="19">
        <f t="shared" si="0"/>
        <v>6736539</v>
      </c>
      <c r="G19" s="20">
        <f>(F23/F19)*45</f>
        <v>38.256291546742325</v>
      </c>
      <c r="H19" s="21">
        <v>1</v>
      </c>
      <c r="I19" s="21">
        <v>55</v>
      </c>
      <c r="J19" s="21">
        <f t="shared" ref="J19:J26" si="1">G19+I19</f>
        <v>93.256291546742318</v>
      </c>
      <c r="K19" s="23"/>
    </row>
    <row r="20" spans="2:11" ht="39.950000000000003" customHeight="1" x14ac:dyDescent="0.25">
      <c r="B20" s="61"/>
      <c r="C20" s="44" t="s">
        <v>23</v>
      </c>
      <c r="D20" s="45"/>
      <c r="E20" s="19">
        <v>98075</v>
      </c>
      <c r="F20" s="19">
        <f t="shared" si="0"/>
        <v>6767175</v>
      </c>
      <c r="G20" s="20">
        <f>(F23/F20)*45</f>
        <v>38.083099668620953</v>
      </c>
      <c r="H20" s="21">
        <v>10</v>
      </c>
      <c r="I20" s="21">
        <v>15</v>
      </c>
      <c r="J20" s="21">
        <f t="shared" si="1"/>
        <v>53.083099668620953</v>
      </c>
      <c r="K20" s="23" t="s">
        <v>36</v>
      </c>
    </row>
    <row r="21" spans="2:11" ht="39.950000000000003" customHeight="1" x14ac:dyDescent="0.25">
      <c r="B21" s="61"/>
      <c r="C21" s="51" t="s">
        <v>24</v>
      </c>
      <c r="D21" s="52"/>
      <c r="E21" s="36">
        <v>95410</v>
      </c>
      <c r="F21" s="36">
        <f t="shared" si="0"/>
        <v>6583290</v>
      </c>
      <c r="G21" s="37">
        <f>(F23/F21)*45</f>
        <v>39.146839953883237</v>
      </c>
      <c r="H21" s="25">
        <v>2</v>
      </c>
      <c r="I21" s="25">
        <v>55</v>
      </c>
      <c r="J21" s="25">
        <f t="shared" si="1"/>
        <v>94.146839953883244</v>
      </c>
      <c r="K21" s="38" t="s">
        <v>35</v>
      </c>
    </row>
    <row r="22" spans="2:11" ht="39.950000000000003" customHeight="1" x14ac:dyDescent="0.25">
      <c r="B22" s="61"/>
      <c r="C22" s="49" t="s">
        <v>25</v>
      </c>
      <c r="D22" s="50"/>
      <c r="E22" s="36">
        <v>97049</v>
      </c>
      <c r="F22" s="36">
        <f t="shared" si="0"/>
        <v>6696381</v>
      </c>
      <c r="G22" s="37">
        <f>(F23/F22)*45</f>
        <v>38.485713402508011</v>
      </c>
      <c r="H22" s="25">
        <v>5</v>
      </c>
      <c r="I22" s="25">
        <v>35</v>
      </c>
      <c r="J22" s="25">
        <f t="shared" si="1"/>
        <v>73.485713402508011</v>
      </c>
      <c r="K22" s="35" t="s">
        <v>35</v>
      </c>
    </row>
    <row r="23" spans="2:11" ht="39.950000000000003" customHeight="1" x14ac:dyDescent="0.25">
      <c r="B23" s="61"/>
      <c r="C23" s="42" t="s">
        <v>26</v>
      </c>
      <c r="D23" s="43"/>
      <c r="E23" s="19">
        <v>83000</v>
      </c>
      <c r="F23" s="19">
        <f t="shared" si="0"/>
        <v>5727000</v>
      </c>
      <c r="G23" s="20">
        <f>(F23/F23)*45</f>
        <v>45</v>
      </c>
      <c r="H23" s="21">
        <v>2</v>
      </c>
      <c r="I23" s="21">
        <v>55</v>
      </c>
      <c r="J23" s="21">
        <f t="shared" si="1"/>
        <v>100</v>
      </c>
      <c r="K23" s="23" t="s">
        <v>36</v>
      </c>
    </row>
    <row r="24" spans="2:11" ht="39.950000000000003" customHeight="1" x14ac:dyDescent="0.25">
      <c r="B24" s="61"/>
      <c r="C24" s="42" t="s">
        <v>27</v>
      </c>
      <c r="D24" s="43"/>
      <c r="E24" s="19">
        <v>100496</v>
      </c>
      <c r="F24" s="19">
        <f>(E24*69)-138684</f>
        <v>6795540</v>
      </c>
      <c r="G24" s="20">
        <f>(F23/F24)*45</f>
        <v>37.924138479061263</v>
      </c>
      <c r="H24" s="21">
        <v>4</v>
      </c>
      <c r="I24" s="21">
        <v>45</v>
      </c>
      <c r="J24" s="21">
        <f t="shared" si="1"/>
        <v>82.92413847906127</v>
      </c>
      <c r="K24" s="22"/>
    </row>
    <row r="25" spans="2:11" ht="39.950000000000003" customHeight="1" x14ac:dyDescent="0.25">
      <c r="B25" s="61"/>
      <c r="C25" s="42" t="s">
        <v>28</v>
      </c>
      <c r="D25" s="43"/>
      <c r="E25" s="19"/>
      <c r="F25" s="19"/>
      <c r="G25" s="20"/>
      <c r="H25" s="21">
        <v>4</v>
      </c>
      <c r="I25" s="21">
        <v>45</v>
      </c>
      <c r="J25" s="14">
        <f t="shared" si="1"/>
        <v>45</v>
      </c>
      <c r="K25" s="22" t="s">
        <v>30</v>
      </c>
    </row>
    <row r="26" spans="2:11" ht="39.950000000000003" customHeight="1" x14ac:dyDescent="0.25">
      <c r="B26" s="61"/>
      <c r="C26" s="42" t="s">
        <v>13</v>
      </c>
      <c r="D26" s="43"/>
      <c r="E26" s="19">
        <v>100831</v>
      </c>
      <c r="F26" s="19">
        <f>E26*69</f>
        <v>6957339</v>
      </c>
      <c r="G26" s="20">
        <f>(F24/F26)*45</f>
        <v>43.953485664562272</v>
      </c>
      <c r="H26" s="21">
        <v>2</v>
      </c>
      <c r="I26" s="21">
        <v>55</v>
      </c>
      <c r="J26" s="21">
        <f t="shared" si="1"/>
        <v>98.953485664562265</v>
      </c>
      <c r="K26" s="22"/>
    </row>
    <row r="27" spans="2:11" ht="30" customHeight="1" x14ac:dyDescent="0.25">
      <c r="B27" s="16"/>
      <c r="C27" s="16"/>
      <c r="D27" s="16"/>
      <c r="E27" s="60" t="s">
        <v>7</v>
      </c>
      <c r="F27" s="60"/>
      <c r="G27" s="60"/>
      <c r="H27" s="60" t="s">
        <v>6</v>
      </c>
      <c r="I27" s="60"/>
      <c r="J27" s="16"/>
      <c r="K27" s="17"/>
    </row>
    <row r="28" spans="2:11" ht="30" customHeight="1" x14ac:dyDescent="0.25">
      <c r="B28" s="9" t="s">
        <v>1</v>
      </c>
      <c r="C28" s="53" t="s">
        <v>2</v>
      </c>
      <c r="D28" s="54"/>
      <c r="E28" s="9" t="s">
        <v>8</v>
      </c>
      <c r="F28" s="9" t="s">
        <v>9</v>
      </c>
      <c r="G28" s="10">
        <v>0.45</v>
      </c>
      <c r="H28" s="9" t="s">
        <v>4</v>
      </c>
      <c r="I28" s="11" t="s">
        <v>5</v>
      </c>
      <c r="J28" s="9" t="s">
        <v>17</v>
      </c>
      <c r="K28" s="12" t="s">
        <v>10</v>
      </c>
    </row>
    <row r="29" spans="2:11" ht="30" customHeight="1" x14ac:dyDescent="0.25">
      <c r="B29" s="61" t="s">
        <v>19</v>
      </c>
      <c r="C29" s="44" t="s">
        <v>14</v>
      </c>
      <c r="D29" s="45"/>
      <c r="E29" s="19">
        <v>141223</v>
      </c>
      <c r="F29" s="19">
        <f t="shared" ref="F29:F34" si="2">E29*2</f>
        <v>282446</v>
      </c>
      <c r="G29" s="20">
        <f>(F30/F29)*45</f>
        <v>31.824030080086104</v>
      </c>
      <c r="H29" s="21">
        <v>2</v>
      </c>
      <c r="I29" s="21">
        <v>55</v>
      </c>
      <c r="J29" s="21">
        <f>G29+I29</f>
        <v>86.824030080086104</v>
      </c>
      <c r="K29" s="22"/>
    </row>
    <row r="30" spans="2:11" ht="30" customHeight="1" x14ac:dyDescent="0.25">
      <c r="B30" s="61"/>
      <c r="C30" s="40" t="s">
        <v>22</v>
      </c>
      <c r="D30" s="41"/>
      <c r="E30" s="19">
        <v>99873</v>
      </c>
      <c r="F30" s="19">
        <f t="shared" si="2"/>
        <v>199746</v>
      </c>
      <c r="G30" s="20">
        <f>(F30/F30)*45</f>
        <v>45</v>
      </c>
      <c r="H30" s="21">
        <v>1</v>
      </c>
      <c r="I30" s="21">
        <v>55</v>
      </c>
      <c r="J30" s="32">
        <f t="shared" ref="J30:J37" si="3">G30+I30</f>
        <v>100</v>
      </c>
      <c r="K30" s="22" t="s">
        <v>37</v>
      </c>
    </row>
    <row r="31" spans="2:11" ht="30" customHeight="1" x14ac:dyDescent="0.25">
      <c r="B31" s="61"/>
      <c r="C31" s="44" t="s">
        <v>23</v>
      </c>
      <c r="D31" s="45"/>
      <c r="E31" s="19">
        <v>107726</v>
      </c>
      <c r="F31" s="19">
        <f t="shared" si="2"/>
        <v>215452</v>
      </c>
      <c r="G31" s="20">
        <f>(F30/F31)*45</f>
        <v>41.719594155542765</v>
      </c>
      <c r="H31" s="21">
        <v>10</v>
      </c>
      <c r="I31" s="21">
        <v>15</v>
      </c>
      <c r="J31" s="21">
        <f t="shared" si="3"/>
        <v>56.719594155542765</v>
      </c>
      <c r="K31" s="22"/>
    </row>
    <row r="32" spans="2:11" ht="30" customHeight="1" x14ac:dyDescent="0.25">
      <c r="B32" s="61"/>
      <c r="C32" s="51" t="s">
        <v>24</v>
      </c>
      <c r="D32" s="52"/>
      <c r="E32" s="36">
        <v>108110</v>
      </c>
      <c r="F32" s="36">
        <f t="shared" si="2"/>
        <v>216220</v>
      </c>
      <c r="G32" s="37">
        <f>(F30/F32)*45</f>
        <v>41.571408750346869</v>
      </c>
      <c r="H32" s="25">
        <v>2</v>
      </c>
      <c r="I32" s="25">
        <v>55</v>
      </c>
      <c r="J32" s="25">
        <f t="shared" si="3"/>
        <v>96.571408750346876</v>
      </c>
      <c r="K32" s="35" t="s">
        <v>35</v>
      </c>
    </row>
    <row r="33" spans="2:11" ht="30" customHeight="1" x14ac:dyDescent="0.25">
      <c r="B33" s="61"/>
      <c r="C33" s="49" t="s">
        <v>25</v>
      </c>
      <c r="D33" s="50"/>
      <c r="E33" s="36">
        <v>127551</v>
      </c>
      <c r="F33" s="36">
        <f t="shared" si="2"/>
        <v>255102</v>
      </c>
      <c r="G33" s="37">
        <f>(F30/F33)*45</f>
        <v>35.235200037632005</v>
      </c>
      <c r="H33" s="25">
        <v>5</v>
      </c>
      <c r="I33" s="25">
        <v>35</v>
      </c>
      <c r="J33" s="25">
        <f t="shared" si="3"/>
        <v>70.235200037632012</v>
      </c>
      <c r="K33" s="35" t="s">
        <v>35</v>
      </c>
    </row>
    <row r="34" spans="2:11" ht="30" customHeight="1" x14ac:dyDescent="0.25">
      <c r="B34" s="61"/>
      <c r="C34" s="42" t="s">
        <v>26</v>
      </c>
      <c r="D34" s="43"/>
      <c r="E34" s="19">
        <v>142000</v>
      </c>
      <c r="F34" s="19">
        <f t="shared" si="2"/>
        <v>284000</v>
      </c>
      <c r="G34" s="20">
        <f>(F30/F34)*45</f>
        <v>31.649894366197181</v>
      </c>
      <c r="H34" s="21">
        <v>2</v>
      </c>
      <c r="I34" s="21">
        <v>55</v>
      </c>
      <c r="J34" s="21">
        <f t="shared" si="3"/>
        <v>86.649894366197174</v>
      </c>
      <c r="K34" s="22" t="s">
        <v>35</v>
      </c>
    </row>
    <row r="35" spans="2:11" ht="30" customHeight="1" x14ac:dyDescent="0.25">
      <c r="B35" s="61"/>
      <c r="C35" s="42" t="s">
        <v>27</v>
      </c>
      <c r="D35" s="43"/>
      <c r="E35" s="19">
        <v>142857</v>
      </c>
      <c r="F35" s="19">
        <f>(E35*2)-5714</f>
        <v>280000</v>
      </c>
      <c r="G35" s="20">
        <f>(F30/F35)*45</f>
        <v>32.102035714285712</v>
      </c>
      <c r="H35" s="21">
        <v>4</v>
      </c>
      <c r="I35" s="21">
        <v>45</v>
      </c>
      <c r="J35" s="21">
        <f t="shared" si="3"/>
        <v>77.102035714285705</v>
      </c>
      <c r="K35" s="23"/>
    </row>
    <row r="36" spans="2:11" ht="30" customHeight="1" x14ac:dyDescent="0.25">
      <c r="B36" s="61"/>
      <c r="C36" s="42" t="s">
        <v>28</v>
      </c>
      <c r="D36" s="43"/>
      <c r="E36" s="19"/>
      <c r="F36" s="19"/>
      <c r="G36" s="13"/>
      <c r="H36" s="21">
        <v>4</v>
      </c>
      <c r="I36" s="21">
        <v>45</v>
      </c>
      <c r="J36" s="14">
        <f t="shared" si="3"/>
        <v>45</v>
      </c>
      <c r="K36" s="24" t="s">
        <v>30</v>
      </c>
    </row>
    <row r="37" spans="2:11" ht="30" customHeight="1" x14ac:dyDescent="0.25">
      <c r="B37" s="61"/>
      <c r="C37" s="42" t="s">
        <v>13</v>
      </c>
      <c r="D37" s="43"/>
      <c r="E37" s="19">
        <v>142857</v>
      </c>
      <c r="F37" s="19">
        <f>E37*2</f>
        <v>285714</v>
      </c>
      <c r="G37" s="20">
        <f>(F30/F37)*45</f>
        <v>31.460026460026462</v>
      </c>
      <c r="H37" s="21">
        <v>2</v>
      </c>
      <c r="I37" s="21">
        <v>55</v>
      </c>
      <c r="J37" s="21">
        <f t="shared" si="3"/>
        <v>86.460026460026455</v>
      </c>
      <c r="K37" s="22" t="s">
        <v>37</v>
      </c>
    </row>
    <row r="38" spans="2:11" ht="30" customHeight="1" x14ac:dyDescent="0.25">
      <c r="B38" s="16"/>
      <c r="C38" s="16"/>
      <c r="D38" s="16"/>
      <c r="E38" s="60" t="s">
        <v>7</v>
      </c>
      <c r="F38" s="60"/>
      <c r="G38" s="60"/>
      <c r="H38" s="60" t="s">
        <v>6</v>
      </c>
      <c r="I38" s="60"/>
      <c r="J38" s="16"/>
      <c r="K38" s="17"/>
    </row>
    <row r="39" spans="2:11" ht="30" customHeight="1" x14ac:dyDescent="0.25">
      <c r="B39" s="9" t="s">
        <v>1</v>
      </c>
      <c r="C39" s="53" t="s">
        <v>2</v>
      </c>
      <c r="D39" s="54"/>
      <c r="E39" s="9" t="s">
        <v>8</v>
      </c>
      <c r="F39" s="9" t="s">
        <v>9</v>
      </c>
      <c r="G39" s="10">
        <v>0.45</v>
      </c>
      <c r="H39" s="9" t="s">
        <v>4</v>
      </c>
      <c r="I39" s="11" t="s">
        <v>5</v>
      </c>
      <c r="J39" s="9" t="s">
        <v>18</v>
      </c>
      <c r="K39" s="12" t="s">
        <v>10</v>
      </c>
    </row>
    <row r="40" spans="2:11" ht="30" customHeight="1" x14ac:dyDescent="0.25">
      <c r="B40" s="46" t="s">
        <v>20</v>
      </c>
      <c r="C40" s="44" t="s">
        <v>14</v>
      </c>
      <c r="D40" s="45"/>
      <c r="E40" s="28">
        <v>124962</v>
      </c>
      <c r="F40" s="28">
        <v>124962</v>
      </c>
      <c r="G40" s="29">
        <f>(F43/F40)*45</f>
        <v>35.838094780813364</v>
      </c>
      <c r="H40" s="30">
        <v>2</v>
      </c>
      <c r="I40" s="21">
        <v>55</v>
      </c>
      <c r="J40" s="29">
        <f>G40+I40</f>
        <v>90.838094780813364</v>
      </c>
      <c r="K40" s="31"/>
    </row>
    <row r="41" spans="2:11" ht="30" customHeight="1" x14ac:dyDescent="0.25">
      <c r="B41" s="47"/>
      <c r="C41" s="40" t="s">
        <v>22</v>
      </c>
      <c r="D41" s="41"/>
      <c r="E41" s="19">
        <v>159109</v>
      </c>
      <c r="F41" s="19">
        <v>159109</v>
      </c>
      <c r="G41" s="29">
        <f>(F43/F41)*45</f>
        <v>28.14674217046176</v>
      </c>
      <c r="H41" s="21">
        <v>1</v>
      </c>
      <c r="I41" s="21">
        <v>55</v>
      </c>
      <c r="J41" s="29">
        <f t="shared" ref="J41:J48" si="4">G41+I41</f>
        <v>83.146742170461764</v>
      </c>
      <c r="K41" s="15"/>
    </row>
    <row r="42" spans="2:11" ht="30" customHeight="1" x14ac:dyDescent="0.25">
      <c r="B42" s="47"/>
      <c r="C42" s="44" t="s">
        <v>23</v>
      </c>
      <c r="D42" s="45"/>
      <c r="E42" s="19">
        <v>126043</v>
      </c>
      <c r="F42" s="19">
        <v>126043</v>
      </c>
      <c r="G42" s="29">
        <f>(F43/F42)*45</f>
        <v>35.530731575732091</v>
      </c>
      <c r="H42" s="21">
        <v>10</v>
      </c>
      <c r="I42" s="21">
        <v>15</v>
      </c>
      <c r="J42" s="29">
        <f t="shared" si="4"/>
        <v>50.530731575732091</v>
      </c>
      <c r="K42" s="23"/>
    </row>
    <row r="43" spans="2:11" ht="30" customHeight="1" x14ac:dyDescent="0.25">
      <c r="B43" s="47"/>
      <c r="C43" s="51" t="s">
        <v>24</v>
      </c>
      <c r="D43" s="52"/>
      <c r="E43" s="36">
        <v>99520</v>
      </c>
      <c r="F43" s="36">
        <v>99520</v>
      </c>
      <c r="G43" s="27">
        <f>(F43/F43)*45</f>
        <v>45</v>
      </c>
      <c r="H43" s="25">
        <v>2</v>
      </c>
      <c r="I43" s="25">
        <v>55</v>
      </c>
      <c r="J43" s="27">
        <f t="shared" si="4"/>
        <v>100</v>
      </c>
      <c r="K43" s="35" t="s">
        <v>35</v>
      </c>
    </row>
    <row r="44" spans="2:11" ht="30" customHeight="1" x14ac:dyDescent="0.25">
      <c r="B44" s="47"/>
      <c r="C44" s="49" t="s">
        <v>25</v>
      </c>
      <c r="D44" s="50"/>
      <c r="E44" s="36">
        <v>102041</v>
      </c>
      <c r="F44" s="36">
        <v>102041</v>
      </c>
      <c r="G44" s="27">
        <f>(F43/F44)*45</f>
        <v>43.8882410011662</v>
      </c>
      <c r="H44" s="25">
        <v>5</v>
      </c>
      <c r="I44" s="25">
        <v>35</v>
      </c>
      <c r="J44" s="27">
        <f t="shared" si="4"/>
        <v>78.888241001166193</v>
      </c>
      <c r="K44" s="38" t="s">
        <v>35</v>
      </c>
    </row>
    <row r="45" spans="2:11" ht="30" customHeight="1" x14ac:dyDescent="0.25">
      <c r="B45" s="47"/>
      <c r="C45" s="42" t="s">
        <v>26</v>
      </c>
      <c r="D45" s="43"/>
      <c r="E45" s="19">
        <v>125000</v>
      </c>
      <c r="F45" s="19">
        <v>125000</v>
      </c>
      <c r="G45" s="29">
        <f>(F43/F45)*45</f>
        <v>35.827199999999998</v>
      </c>
      <c r="H45" s="21">
        <v>2</v>
      </c>
      <c r="I45" s="21">
        <v>55</v>
      </c>
      <c r="J45" s="29">
        <f t="shared" si="4"/>
        <v>90.827200000000005</v>
      </c>
      <c r="K45" s="22" t="s">
        <v>35</v>
      </c>
    </row>
    <row r="46" spans="2:11" ht="30" customHeight="1" x14ac:dyDescent="0.25">
      <c r="B46" s="47"/>
      <c r="C46" s="42" t="s">
        <v>27</v>
      </c>
      <c r="D46" s="43"/>
      <c r="E46" s="19">
        <v>126050</v>
      </c>
      <c r="F46" s="19">
        <f>126050-2521</f>
        <v>123529</v>
      </c>
      <c r="G46" s="29">
        <f>(F43/F46)*45</f>
        <v>36.253835131831387</v>
      </c>
      <c r="H46" s="21">
        <v>4</v>
      </c>
      <c r="I46" s="21">
        <v>45</v>
      </c>
      <c r="J46" s="29">
        <f t="shared" si="4"/>
        <v>81.25383513183138</v>
      </c>
      <c r="K46" s="23"/>
    </row>
    <row r="47" spans="2:11" ht="30" customHeight="1" x14ac:dyDescent="0.25">
      <c r="B47" s="47"/>
      <c r="C47" s="42" t="s">
        <v>28</v>
      </c>
      <c r="D47" s="43"/>
      <c r="E47" s="19"/>
      <c r="F47" s="19"/>
      <c r="G47" s="26"/>
      <c r="H47" s="21">
        <v>4</v>
      </c>
      <c r="I47" s="21">
        <v>45</v>
      </c>
      <c r="J47" s="26">
        <f t="shared" si="4"/>
        <v>45</v>
      </c>
      <c r="K47" s="23" t="s">
        <v>30</v>
      </c>
    </row>
    <row r="48" spans="2:11" ht="30" customHeight="1" x14ac:dyDescent="0.25">
      <c r="B48" s="48"/>
      <c r="C48" s="42" t="s">
        <v>13</v>
      </c>
      <c r="D48" s="43"/>
      <c r="E48" s="39">
        <v>113587</v>
      </c>
      <c r="F48" s="39">
        <v>113587</v>
      </c>
      <c r="G48" s="29">
        <f>(F43/F48)*45</f>
        <v>39.427047109264265</v>
      </c>
      <c r="H48" s="21">
        <v>2</v>
      </c>
      <c r="I48" s="21">
        <v>55</v>
      </c>
      <c r="J48" s="29">
        <f t="shared" si="4"/>
        <v>94.427047109264265</v>
      </c>
      <c r="K48" s="23"/>
    </row>
    <row r="49" spans="2:11" ht="30" customHeight="1" x14ac:dyDescent="0.25">
      <c r="B49" s="16"/>
      <c r="C49" s="16"/>
      <c r="D49" s="16"/>
      <c r="E49" s="60" t="s">
        <v>7</v>
      </c>
      <c r="F49" s="60"/>
      <c r="G49" s="60"/>
      <c r="H49" s="60" t="s">
        <v>6</v>
      </c>
      <c r="I49" s="60"/>
      <c r="J49" s="16"/>
      <c r="K49" s="17"/>
    </row>
    <row r="50" spans="2:11" ht="30" customHeight="1" x14ac:dyDescent="0.25">
      <c r="B50" s="9" t="s">
        <v>1</v>
      </c>
      <c r="C50" s="53" t="s">
        <v>2</v>
      </c>
      <c r="D50" s="54"/>
      <c r="E50" s="9" t="s">
        <v>8</v>
      </c>
      <c r="F50" s="9" t="s">
        <v>9</v>
      </c>
      <c r="G50" s="10">
        <v>0.45</v>
      </c>
      <c r="H50" s="9" t="s">
        <v>4</v>
      </c>
      <c r="I50" s="11" t="s">
        <v>5</v>
      </c>
      <c r="J50" s="9" t="s">
        <v>18</v>
      </c>
      <c r="K50" s="12" t="s">
        <v>10</v>
      </c>
    </row>
    <row r="51" spans="2:11" ht="30" customHeight="1" x14ac:dyDescent="0.25">
      <c r="B51" s="46" t="s">
        <v>21</v>
      </c>
      <c r="C51" s="44" t="s">
        <v>14</v>
      </c>
      <c r="D51" s="45"/>
      <c r="E51" s="28">
        <v>50011</v>
      </c>
      <c r="F51" s="28">
        <v>50011</v>
      </c>
      <c r="G51" s="29">
        <f>(F57/F51)*45</f>
        <v>44.4610185759133</v>
      </c>
      <c r="H51" s="30">
        <v>2</v>
      </c>
      <c r="I51" s="21">
        <v>55</v>
      </c>
      <c r="J51" s="29">
        <f>G51+I51</f>
        <v>99.4610185759133</v>
      </c>
      <c r="K51" s="31" t="s">
        <v>35</v>
      </c>
    </row>
    <row r="52" spans="2:11" ht="30" customHeight="1" x14ac:dyDescent="0.25">
      <c r="B52" s="47"/>
      <c r="C52" s="40" t="s">
        <v>22</v>
      </c>
      <c r="D52" s="41"/>
      <c r="E52" s="28">
        <v>194670</v>
      </c>
      <c r="F52" s="28">
        <v>194670</v>
      </c>
      <c r="G52" s="29">
        <f>(F57/F52)*45</f>
        <v>11.422098936662044</v>
      </c>
      <c r="H52" s="33">
        <v>1</v>
      </c>
      <c r="I52" s="21">
        <v>55</v>
      </c>
      <c r="J52" s="29">
        <f t="shared" ref="J52:J59" si="5">G52+I52</f>
        <v>66.422098936662039</v>
      </c>
      <c r="K52" s="31"/>
    </row>
    <row r="53" spans="2:11" ht="30" customHeight="1" x14ac:dyDescent="0.25">
      <c r="B53" s="47"/>
      <c r="C53" s="44" t="s">
        <v>23</v>
      </c>
      <c r="D53" s="45"/>
      <c r="E53" s="28">
        <v>50288</v>
      </c>
      <c r="F53" s="28">
        <v>50288</v>
      </c>
      <c r="G53" s="29">
        <f>(F57/F53)*45</f>
        <v>44.216115176582882</v>
      </c>
      <c r="H53" s="30">
        <v>10</v>
      </c>
      <c r="I53" s="21">
        <v>15</v>
      </c>
      <c r="J53" s="29">
        <f t="shared" si="5"/>
        <v>59.216115176582882</v>
      </c>
      <c r="K53" s="18"/>
    </row>
    <row r="54" spans="2:11" ht="30" customHeight="1" x14ac:dyDescent="0.25">
      <c r="B54" s="47"/>
      <c r="C54" s="51" t="s">
        <v>24</v>
      </c>
      <c r="D54" s="52"/>
      <c r="E54" s="34">
        <v>49400</v>
      </c>
      <c r="F54" s="34">
        <v>49400</v>
      </c>
      <c r="G54" s="27">
        <f>(F57/F54)*45</f>
        <v>45.010931174089073</v>
      </c>
      <c r="H54" s="25">
        <v>2</v>
      </c>
      <c r="I54" s="25">
        <v>55</v>
      </c>
      <c r="J54" s="27">
        <f t="shared" si="5"/>
        <v>100.01093117408908</v>
      </c>
      <c r="K54" s="35" t="s">
        <v>35</v>
      </c>
    </row>
    <row r="55" spans="2:11" ht="30" customHeight="1" x14ac:dyDescent="0.25">
      <c r="B55" s="47"/>
      <c r="C55" s="49" t="s">
        <v>25</v>
      </c>
      <c r="D55" s="50"/>
      <c r="E55" s="34">
        <v>50306</v>
      </c>
      <c r="F55" s="34">
        <v>50306</v>
      </c>
      <c r="G55" s="27">
        <f>(F57/F55)*45</f>
        <v>44.200294199499069</v>
      </c>
      <c r="H55" s="25">
        <v>5</v>
      </c>
      <c r="I55" s="25">
        <v>35</v>
      </c>
      <c r="J55" s="27">
        <f t="shared" si="5"/>
        <v>79.200294199499069</v>
      </c>
      <c r="K55" s="38" t="s">
        <v>35</v>
      </c>
    </row>
    <row r="56" spans="2:11" ht="30" customHeight="1" x14ac:dyDescent="0.25">
      <c r="B56" s="47"/>
      <c r="C56" s="42" t="s">
        <v>26</v>
      </c>
      <c r="D56" s="43"/>
      <c r="E56" s="28">
        <v>50000</v>
      </c>
      <c r="F56" s="28">
        <v>50000</v>
      </c>
      <c r="G56" s="29">
        <f>(F57/F56)*45</f>
        <v>44.470799999999997</v>
      </c>
      <c r="H56" s="21">
        <v>2</v>
      </c>
      <c r="I56" s="21">
        <v>55</v>
      </c>
      <c r="J56" s="29">
        <f t="shared" si="5"/>
        <v>99.470799999999997</v>
      </c>
      <c r="K56" s="22" t="s">
        <v>35</v>
      </c>
    </row>
    <row r="57" spans="2:11" ht="30" customHeight="1" x14ac:dyDescent="0.25">
      <c r="B57" s="47"/>
      <c r="C57" s="42" t="s">
        <v>27</v>
      </c>
      <c r="D57" s="43"/>
      <c r="E57" s="28">
        <v>50420</v>
      </c>
      <c r="F57" s="28">
        <f>50420-1008</f>
        <v>49412</v>
      </c>
      <c r="G57" s="29">
        <f>(F57/F57)*45</f>
        <v>45</v>
      </c>
      <c r="H57" s="21">
        <v>4</v>
      </c>
      <c r="I57" s="21">
        <v>45</v>
      </c>
      <c r="J57" s="29">
        <f t="shared" si="5"/>
        <v>90</v>
      </c>
      <c r="K57" s="23" t="s">
        <v>38</v>
      </c>
    </row>
    <row r="58" spans="2:11" ht="30" customHeight="1" x14ac:dyDescent="0.25">
      <c r="B58" s="47"/>
      <c r="C58" s="42" t="s">
        <v>28</v>
      </c>
      <c r="D58" s="43"/>
      <c r="E58" s="19"/>
      <c r="F58" s="19"/>
      <c r="G58" s="26"/>
      <c r="H58" s="21">
        <v>4</v>
      </c>
      <c r="I58" s="21">
        <v>45</v>
      </c>
      <c r="J58" s="26">
        <f t="shared" si="5"/>
        <v>45</v>
      </c>
      <c r="K58" s="22" t="s">
        <v>30</v>
      </c>
    </row>
    <row r="59" spans="2:11" ht="30" customHeight="1" x14ac:dyDescent="0.25">
      <c r="B59" s="48"/>
      <c r="C59" s="42" t="s">
        <v>13</v>
      </c>
      <c r="D59" s="43"/>
      <c r="E59" s="39">
        <v>50420</v>
      </c>
      <c r="F59" s="39">
        <v>50420</v>
      </c>
      <c r="G59" s="29">
        <f>(F57/F59)*45</f>
        <v>44.100357001190005</v>
      </c>
      <c r="H59" s="21">
        <v>2</v>
      </c>
      <c r="I59" s="21">
        <v>55</v>
      </c>
      <c r="J59" s="29">
        <f t="shared" si="5"/>
        <v>99.100357001190005</v>
      </c>
      <c r="K59" s="23"/>
    </row>
    <row r="62" spans="2:11" x14ac:dyDescent="0.25">
      <c r="B62" t="s">
        <v>29</v>
      </c>
    </row>
  </sheetData>
  <mergeCells count="56">
    <mergeCell ref="H49:I49"/>
    <mergeCell ref="B18:B26"/>
    <mergeCell ref="C18:D18"/>
    <mergeCell ref="C22:D22"/>
    <mergeCell ref="C23:D23"/>
    <mergeCell ref="E49:G49"/>
    <mergeCell ref="E27:G27"/>
    <mergeCell ref="H27:I27"/>
    <mergeCell ref="C47:D47"/>
    <mergeCell ref="E38:G38"/>
    <mergeCell ref="H38:I38"/>
    <mergeCell ref="B29:B37"/>
    <mergeCell ref="C35:D35"/>
    <mergeCell ref="C36:D36"/>
    <mergeCell ref="C37:D37"/>
    <mergeCell ref="C31:D31"/>
    <mergeCell ref="B2:K2"/>
    <mergeCell ref="E16:G16"/>
    <mergeCell ref="H16:I16"/>
    <mergeCell ref="C28:D28"/>
    <mergeCell ref="C29:D29"/>
    <mergeCell ref="C17:D17"/>
    <mergeCell ref="C25:D25"/>
    <mergeCell ref="C26:D26"/>
    <mergeCell ref="B4:K5"/>
    <mergeCell ref="B8:D8"/>
    <mergeCell ref="B14:K14"/>
    <mergeCell ref="C19:D19"/>
    <mergeCell ref="C20:D20"/>
    <mergeCell ref="C21:D21"/>
    <mergeCell ref="C24:D24"/>
    <mergeCell ref="C34:D34"/>
    <mergeCell ref="C51:D51"/>
    <mergeCell ref="C48:D48"/>
    <mergeCell ref="C50:D50"/>
    <mergeCell ref="C46:D46"/>
    <mergeCell ref="C45:D45"/>
    <mergeCell ref="C39:D39"/>
    <mergeCell ref="C41:D41"/>
    <mergeCell ref="C43:D43"/>
    <mergeCell ref="C30:D30"/>
    <mergeCell ref="C58:D58"/>
    <mergeCell ref="C59:D59"/>
    <mergeCell ref="C53:D53"/>
    <mergeCell ref="B51:B59"/>
    <mergeCell ref="B40:B48"/>
    <mergeCell ref="C40:D40"/>
    <mergeCell ref="C42:D42"/>
    <mergeCell ref="C44:D44"/>
    <mergeCell ref="C56:D56"/>
    <mergeCell ref="C57:D57"/>
    <mergeCell ref="C52:D52"/>
    <mergeCell ref="C54:D54"/>
    <mergeCell ref="C55:D55"/>
    <mergeCell ref="C32:D32"/>
    <mergeCell ref="C33:D33"/>
  </mergeCells>
  <pageMargins left="0.70866141732283472" right="0.70866141732283472" top="0.74803149606299213" bottom="0.74803149606299213" header="0.31496062992125984" footer="0.31496062992125984"/>
  <pageSetup paperSize="3" scale="90" orientation="landscape" r:id="rId1"/>
  <rowBreaks count="2" manualBreakCount="2">
    <brk id="15" min="1" max="10" man="1"/>
    <brk id="37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C3A7-B56B-4D05-93B7-59B1024832B4}">
  <dimension ref="A1:K155"/>
  <sheetViews>
    <sheetView showGridLines="0" tabSelected="1" zoomScale="80" zoomScaleNormal="80" zoomScaleSheetLayoutView="100" workbookViewId="0">
      <selection activeCell="B35" sqref="B35"/>
    </sheetView>
  </sheetViews>
  <sheetFormatPr baseColWidth="10" defaultRowHeight="15" x14ac:dyDescent="0.25"/>
  <cols>
    <col min="2" max="2" width="45.42578125" customWidth="1"/>
    <col min="3" max="3" width="12.85546875" customWidth="1"/>
    <col min="4" max="4" width="6" customWidth="1"/>
    <col min="6" max="6" width="13.42578125" customWidth="1"/>
    <col min="7" max="7" width="11.7109375" customWidth="1"/>
    <col min="8" max="9" width="7.7109375" customWidth="1"/>
    <col min="10" max="10" width="10.140625" customWidth="1"/>
    <col min="11" max="11" width="14.28515625" customWidth="1"/>
  </cols>
  <sheetData>
    <row r="1" spans="1:11" x14ac:dyDescent="0.25">
      <c r="A1" s="62" t="s">
        <v>11</v>
      </c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11" x14ac:dyDescent="0.25">
      <c r="C2" s="2"/>
      <c r="D2" s="1"/>
      <c r="E2" s="1"/>
    </row>
    <row r="3" spans="1:11" x14ac:dyDescent="0.25">
      <c r="B3" s="64" t="s">
        <v>31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x14ac:dyDescent="0.25">
      <c r="B4" s="64"/>
      <c r="C4" s="64"/>
      <c r="D4" s="64"/>
      <c r="E4" s="64"/>
      <c r="F4" s="64"/>
      <c r="G4" s="64"/>
      <c r="H4" s="64"/>
      <c r="I4" s="64"/>
      <c r="J4" s="64"/>
      <c r="K4" s="64"/>
    </row>
    <row r="6" spans="1:11" x14ac:dyDescent="0.25">
      <c r="B6" t="s">
        <v>12</v>
      </c>
    </row>
    <row r="8" spans="1:11" x14ac:dyDescent="0.25">
      <c r="B8" t="s">
        <v>40</v>
      </c>
    </row>
    <row r="10" spans="1:11" x14ac:dyDescent="0.25">
      <c r="B10" t="s">
        <v>41</v>
      </c>
    </row>
    <row r="11" spans="1:11" x14ac:dyDescent="0.25">
      <c r="B11" t="s">
        <v>42</v>
      </c>
    </row>
    <row r="12" spans="1:11" x14ac:dyDescent="0.25">
      <c r="B12" t="s">
        <v>43</v>
      </c>
    </row>
    <row r="13" spans="1:11" x14ac:dyDescent="0.25">
      <c r="B13" t="s">
        <v>44</v>
      </c>
    </row>
    <row r="14" spans="1:11" x14ac:dyDescent="0.25">
      <c r="B14" t="s">
        <v>45</v>
      </c>
    </row>
    <row r="15" spans="1:11" x14ac:dyDescent="0.25">
      <c r="B15" t="s">
        <v>46</v>
      </c>
    </row>
    <row r="16" spans="1:11" x14ac:dyDescent="0.25">
      <c r="B16" t="s">
        <v>47</v>
      </c>
    </row>
    <row r="17" spans="2:11" x14ac:dyDescent="0.25">
      <c r="B17" t="s">
        <v>48</v>
      </c>
    </row>
    <row r="18" spans="2:11" x14ac:dyDescent="0.25">
      <c r="B18" s="64" t="s">
        <v>49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2:11" x14ac:dyDescent="0.25">
      <c r="B19" s="64"/>
      <c r="C19" s="64"/>
      <c r="D19" s="64"/>
      <c r="E19" s="64"/>
      <c r="F19" s="64"/>
      <c r="G19" s="64"/>
      <c r="H19" s="64"/>
      <c r="I19" s="64"/>
      <c r="J19" s="64"/>
      <c r="K19" s="64"/>
    </row>
    <row r="33" spans="2:2" x14ac:dyDescent="0.25">
      <c r="B33" t="s">
        <v>50</v>
      </c>
    </row>
    <row r="34" spans="2:2" x14ac:dyDescent="0.25">
      <c r="B34" t="s">
        <v>52</v>
      </c>
    </row>
    <row r="35" spans="2:2" x14ac:dyDescent="0.25">
      <c r="B35" t="s">
        <v>51</v>
      </c>
    </row>
    <row r="37" spans="2:2" x14ac:dyDescent="0.25">
      <c r="B37" t="s">
        <v>29</v>
      </c>
    </row>
    <row r="152" spans="2:2" x14ac:dyDescent="0.25">
      <c r="B152" t="s">
        <v>32</v>
      </c>
    </row>
    <row r="155" spans="2:2" x14ac:dyDescent="0.25">
      <c r="B155" t="s">
        <v>29</v>
      </c>
    </row>
  </sheetData>
  <mergeCells count="3">
    <mergeCell ref="A1:K1"/>
    <mergeCell ref="B3:K4"/>
    <mergeCell ref="B18:K19"/>
  </mergeCells>
  <pageMargins left="0.7" right="0.7" top="0.75" bottom="0.75" header="0.3" footer="0.3"/>
  <pageSetup paperSize="14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J27" sqref="J27"/>
    </sheetView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EVALUACION GENERAL</vt:lpstr>
      <vt:lpstr>INFORME TECNICO</vt:lpstr>
      <vt:lpstr>Hoja3</vt:lpstr>
      <vt:lpstr>'EVALUACION GENERAL'!Área_de_impresión</vt:lpstr>
      <vt:lpstr>'INFORME TECNICO'!Área_de_impresión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2026-02-13T12:18:06Z</dcterms:modified>
</cp:coreProperties>
</file>