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cmesapa-my.sharepoint.com/personal/rodolfo_ulloa_cmpuentealto_cl/Documents/UGAF_2026/06_COMPRAS/09_Banquetas_Sala_Espera/"/>
    </mc:Choice>
  </mc:AlternateContent>
  <xr:revisionPtr revIDLastSave="0" documentId="8_{8B4C3C84-60AA-4E6D-A53F-BC7349928349}" xr6:coauthVersionLast="47" xr6:coauthVersionMax="47" xr10:uidLastSave="{00000000-0000-0000-0000-000000000000}"/>
  <bookViews>
    <workbookView xWindow="0" yWindow="0" windowWidth="28800" windowHeight="11895" firstSheet="1" activeTab="6" xr2:uid="{00000000-000D-0000-FFFF-FFFF00000000}"/>
  </bookViews>
  <sheets>
    <sheet name="CRITERIOS DE EVALUACIÓN" sheetId="1" r:id="rId1"/>
    <sheet name="CRITERIO ADMISIBILIDAD" sheetId="2" r:id="rId2"/>
    <sheet name="evaluación economica " sheetId="3" r:id="rId3"/>
    <sheet name="plazo de entrega " sheetId="4" r:id="rId4"/>
    <sheet name="garantia post venta" sheetId="5" r:id="rId5"/>
    <sheet name="evaluación completa" sheetId="6" r:id="rId6"/>
    <sheet name="Analisis Fin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C5" i="7"/>
  <c r="J25" i="7"/>
  <c r="J22" i="7"/>
  <c r="J19" i="7"/>
  <c r="J16" i="7"/>
  <c r="J13" i="7"/>
  <c r="J10" i="7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F4" i="6"/>
  <c r="E4" i="6"/>
  <c r="D4" i="6"/>
  <c r="C4" i="6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<sst xmlns="http://schemas.openxmlformats.org/spreadsheetml/2006/main" count="310" uniqueCount="109">
  <si>
    <t>N° CRITERIO</t>
  </si>
  <si>
    <t>CRITERIO</t>
  </si>
  <si>
    <t>PONDERACIÓN CRITERIO</t>
  </si>
  <si>
    <t>FÓRMULA O TABLA DE EVALUACIÓN PROPUESTA*</t>
  </si>
  <si>
    <t>OFERTA ECONÓMICA</t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</si>
  <si>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El oferente deberá ofertar la totalidad de productos.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</si>
  <si>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La evaluación se llevará a cabo considerando el menor precio total.</t>
    </r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</si>
  <si>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 xml:space="preserve">El oferente deberá considerar en ella todos los gastos, incluidos los de personal, despacho, equipos, permisos, derechos, impuestos, y en general, todo cuanto implique gasto para el cumplimiento del servicio, sea este directo, indirecto o causa de el. </t>
    </r>
  </si>
  <si>
    <t>PLAZO DE ENTREGA</t>
  </si>
  <si>
    <t xml:space="preserve">PLAZO </t>
  </si>
  <si>
    <t xml:space="preserve">Puntaje de evaluación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</si>
  <si>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9"/>
        <color rgb="FF000000"/>
        <rFont val="Calibri"/>
        <family val="2"/>
        <scheme val="minor"/>
      </rPr>
      <t>Corresponde al plazo ofertado para la entrega de los productos requeridos.</t>
    </r>
  </si>
  <si>
    <t>Menor o igual a 3 días hábiles una vez emitida la orden de compra</t>
  </si>
  <si>
    <t>100 pts.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</si>
  <si>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9"/>
        <color rgb="FF000000"/>
        <rFont val="Calibri"/>
        <family val="2"/>
        <scheme val="minor"/>
      </rPr>
      <t>El puntaje máximo lo tendrá aquel oferente que presente un menor plazo.</t>
    </r>
  </si>
  <si>
    <t>Entre 4 y 6 días hábiles una vez emitida la orden de compra</t>
  </si>
  <si>
    <t>50 pts.</t>
  </si>
  <si>
    <t xml:space="preserve"> Mayor a 7 días hábiles una vez emitida la orden de compra, con un tope de 10 días hábiles.</t>
  </si>
  <si>
    <t>0 pts.</t>
  </si>
  <si>
    <t>La escala evaluativa se determinará de acuerdo a la siguiente fórmula:</t>
  </si>
  <si>
    <t>GARANTÍA DE POSTVENTA</t>
  </si>
  <si>
    <t>Garantía de Postventa</t>
  </si>
  <si>
    <t>Puntaje</t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</si>
  <si>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Corresponde al plazo ofrecido para la garantía postventa por defecto de fabricación de cada mobiliario ofertado.</t>
    </r>
  </si>
  <si>
    <t>12 meses o superior</t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</si>
  <si>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El puntaje máximo lo tendrá aquel oferente que presente un mayor plazo de garantía.</t>
    </r>
  </si>
  <si>
    <t>10 meses</t>
  </si>
  <si>
    <t>60 pts.</t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</si>
  <si>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Las ofertas que consideren un plazo inferior al mínimo señalado obtendrá 0 pts.</t>
    </r>
  </si>
  <si>
    <t>8 meses</t>
  </si>
  <si>
    <t>40 pts.</t>
  </si>
  <si>
    <r>
      <t>·</t>
    </r>
    <r>
      <rPr>
        <sz val="7"/>
        <color rgb="FF000000"/>
        <rFont val="Times New Roman"/>
        <family val="1"/>
      </rPr>
      <t xml:space="preserve">     </t>
    </r>
    <r>
      <rPr>
        <sz val="9"/>
        <color rgb="FF000000"/>
        <rFont val="Calibri"/>
        <family val="2"/>
        <scheme val="minor"/>
      </rPr>
      <t>En este criterio se evalúa el tiempo ofertado por cada proveedor en su Anexo N°2, donde deberá indicar la garantía por defectos de fabricación del total de los bienes a adquirir, además del tiempo de reposición.</t>
    </r>
  </si>
  <si>
    <t>6 meses o no se informa o no se señala</t>
  </si>
  <si>
    <t>PROVEEDORES</t>
  </si>
  <si>
    <t xml:space="preserve">Tipo de producto </t>
  </si>
  <si>
    <t>Criterios técnicos obligatorios Para Banquetas 3 y 4 cuerpos</t>
  </si>
  <si>
    <t>Cumple (C) / No Cumple (NC)</t>
  </si>
  <si>
    <t>MELMAN SPA</t>
  </si>
  <si>
    <t>COMERCIAL HAGELIN SPA</t>
  </si>
  <si>
    <t>COMERCIALIZADORA DE MUEBLES HP LTDA</t>
  </si>
  <si>
    <t>SOC DISTRIBUIDORA LAS PATAGUAS LTDA</t>
  </si>
  <si>
    <t>LEFI SPA</t>
  </si>
  <si>
    <t>SOCIEDAD COMERCIAL DLM SPA</t>
  </si>
  <si>
    <t>STATUS SPA</t>
  </si>
  <si>
    <t>MULTIPRODUCTO SPA</t>
  </si>
  <si>
    <t>EVENTAIL SPA</t>
  </si>
  <si>
    <t xml:space="preserve">BANQUETA METALICA 3 CUERPOS </t>
  </si>
  <si>
    <t xml:space="preserve">• Respaldo y asiento en monoblock de acero pintado </t>
  </si>
  <si>
    <t>C</t>
  </si>
  <si>
    <t xml:space="preserve">• Reforzado con estructura de acero </t>
  </si>
  <si>
    <t xml:space="preserve">• Base de estructura modelo Spitz electro pintado </t>
  </si>
  <si>
    <t>• Patas con revestimiento de polipropileno de alto impacto.</t>
  </si>
  <si>
    <t xml:space="preserve">BANQUETA METALICA 4 CUERPOS </t>
  </si>
  <si>
    <t xml:space="preserve">• Patines regulables para altura y estabilidad </t>
  </si>
  <si>
    <t>• Regatones de polipropileno en terminaciones (previene de daño corporal)</t>
  </si>
  <si>
    <t xml:space="preserve">• Garantía de 2 años </t>
  </si>
  <si>
    <t>NC</t>
  </si>
  <si>
    <t>Consideraciones para todos los ítems:</t>
  </si>
  <si>
    <r>
      <t xml:space="preserve">·        Cumplimiento de la </t>
    </r>
    <r>
      <rPr>
        <b/>
        <sz val="10"/>
        <color indexed="8"/>
        <rFont val="Calibri"/>
        <scheme val="minor"/>
      </rPr>
      <t>NORMA CHILENA</t>
    </r>
    <r>
      <rPr>
        <sz val="10"/>
        <color indexed="8"/>
        <rFont val="Calibri"/>
        <scheme val="minor"/>
      </rPr>
      <t xml:space="preserve"> (NCH)</t>
    </r>
  </si>
  <si>
    <t>·        Embalaje sellado sin deterioro.</t>
  </si>
  <si>
    <t>·        Armado: Producto armado</t>
  </si>
  <si>
    <t>·        Los productos deben ser nuevos, sin uso y que esto no considere devenir la garantía exigida.</t>
  </si>
  <si>
    <t xml:space="preserve">Proveedor </t>
  </si>
  <si>
    <t xml:space="preserve">monto disponible </t>
  </si>
  <si>
    <t xml:space="preserve">oferta economica </t>
  </si>
  <si>
    <t xml:space="preserve">evaluación economica </t>
  </si>
  <si>
    <t xml:space="preserve">proveedor </t>
  </si>
  <si>
    <t xml:space="preserve">plazo de entrega </t>
  </si>
  <si>
    <t xml:space="preserve">Puntaje </t>
  </si>
  <si>
    <t>3 días hábiles</t>
  </si>
  <si>
    <t>6 días hábiles</t>
  </si>
  <si>
    <t>Mayor a 7 días hábiles una vez emitida la orden de compra, con un tope de 10 días hábiles.</t>
  </si>
  <si>
    <t>10 días hábiles</t>
  </si>
  <si>
    <t>21 días hábiles</t>
  </si>
  <si>
    <t xml:space="preserve">post venta </t>
  </si>
  <si>
    <t xml:space="preserve">puntaje  </t>
  </si>
  <si>
    <t>5 años</t>
  </si>
  <si>
    <t>24 meses</t>
  </si>
  <si>
    <t>Puntaje oferta economica(60%)</t>
  </si>
  <si>
    <t xml:space="preserve">puntaje plazo de entrega (25%) </t>
  </si>
  <si>
    <t xml:space="preserve">puntaje post venta (15%) </t>
  </si>
  <si>
    <t xml:space="preserve">total </t>
  </si>
  <si>
    <t>ID:</t>
  </si>
  <si>
    <t>5802381-7187PFFA</t>
  </si>
  <si>
    <t>Cantidad 1:</t>
  </si>
  <si>
    <t>BANQUETA METALICA 3 CUERPOS</t>
  </si>
  <si>
    <t>Cantidad 2:</t>
  </si>
  <si>
    <t>BANQUETA METALICA 4 CUERPOS</t>
  </si>
  <si>
    <t>Monto Total</t>
  </si>
  <si>
    <t>CRITERIOS DE EVALUACIÓN OFERTAS</t>
  </si>
  <si>
    <t>PROVEEDOR</t>
  </si>
  <si>
    <t>CRITERIOS</t>
  </si>
  <si>
    <t>CUMPLE</t>
  </si>
  <si>
    <t>Oferta</t>
  </si>
  <si>
    <t>Formula</t>
  </si>
  <si>
    <t>Puntaje Criterios</t>
  </si>
  <si>
    <t>Total Puntaje</t>
  </si>
  <si>
    <t xml:space="preserve">SI </t>
  </si>
  <si>
    <t xml:space="preserve">NO </t>
  </si>
  <si>
    <t>NA</t>
  </si>
  <si>
    <t>oferta económina (menor precio total)</t>
  </si>
  <si>
    <t>x</t>
  </si>
  <si>
    <t> </t>
  </si>
  <si>
    <t xml:space="preserve"> Puntaje Criterio N°1= (Mejor precio ofertado/Precio Evaluado X100) X 60% </t>
  </si>
  <si>
    <t>Plazo de entrega  (menor plazo)</t>
  </si>
  <si>
    <t xml:space="preserve"> Puntaje CriterioN°2 (Puntaje plazo de entrega X 25%) </t>
  </si>
  <si>
    <t>Garantía de postventa (se evalúa el tiempo ofertado)</t>
  </si>
  <si>
    <t xml:space="preserve"> Puntaje Criterio N°3= (Puntaje Garantía Postventa)*15% </t>
  </si>
  <si>
    <t>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</si>
</sst>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 [$$-340A]* #,##0.00_ ;_ [$$-340A]* \-#,##0.00_ ;_ [$$-340A]* &quot;-&quot;??_ ;_ @_ "/>
    <numFmt numFmtId="168" formatCode="_ [$$-340A]* #,##0_ ;_ [$$-340A]* \-#,##0_ ;_ [$$-340A]* &quot;-&quot;_ ;_ @_ "/>
    <numFmt numFmtId="173" formatCode="#,##0.0"/>
  </numFmts>
  <fonts count="20"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0"/>
      <color indexed="8"/>
      <name val="Calibri"/>
      <scheme val="minor"/>
    </font>
    <font>
      <b/>
      <sz val="10"/>
      <color indexed="8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FF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BE4D5"/>
        <bgColor rgb="FF000000"/>
      </patternFill>
    </fill>
    <fill>
      <patternFill patternType="solid">
        <fgColor rgb="FFDDEBF7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BFBFBF"/>
      </top>
      <bottom/>
      <diagonal/>
    </border>
    <border>
      <left/>
      <right style="medium">
        <color indexed="64"/>
      </right>
      <top style="medium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3" xfId="0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justify" vertic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4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68" fontId="0" fillId="0" borderId="3" xfId="0" applyNumberFormat="1" applyBorder="1" applyAlignment="1">
      <alignment horizontal="center" vertical="center"/>
    </xf>
    <xf numFmtId="168" fontId="0" fillId="0" borderId="3" xfId="0" applyNumberFormat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wrapText="1"/>
    </xf>
    <xf numFmtId="0" fontId="14" fillId="6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/>
    <xf numFmtId="0" fontId="18" fillId="0" borderId="0" xfId="0" applyFont="1" applyFill="1" applyBorder="1" applyAlignment="1"/>
    <xf numFmtId="0" fontId="18" fillId="7" borderId="30" xfId="0" applyFont="1" applyFill="1" applyBorder="1" applyAlignment="1">
      <alignment horizontal="center" wrapText="1"/>
    </xf>
    <xf numFmtId="0" fontId="18" fillId="7" borderId="31" xfId="0" applyFont="1" applyFill="1" applyBorder="1" applyAlignment="1">
      <alignment horizontal="center" wrapText="1"/>
    </xf>
    <xf numFmtId="0" fontId="18" fillId="7" borderId="32" xfId="0" applyFont="1" applyFill="1" applyBorder="1" applyAlignment="1">
      <alignment horizontal="center" wrapText="1"/>
    </xf>
    <xf numFmtId="0" fontId="18" fillId="7" borderId="36" xfId="0" applyFont="1" applyFill="1" applyBorder="1" applyAlignment="1">
      <alignment horizontal="center" wrapText="1"/>
    </xf>
    <xf numFmtId="0" fontId="18" fillId="7" borderId="35" xfId="0" applyFont="1" applyFill="1" applyBorder="1" applyAlignment="1">
      <alignment horizontal="center" wrapText="1"/>
    </xf>
    <xf numFmtId="0" fontId="16" fillId="8" borderId="38" xfId="0" applyFont="1" applyFill="1" applyBorder="1" applyAlignment="1">
      <alignment wrapText="1"/>
    </xf>
    <xf numFmtId="0" fontId="16" fillId="8" borderId="38" xfId="0" applyFont="1" applyFill="1" applyBorder="1" applyAlignment="1">
      <alignment horizontal="center" wrapText="1"/>
    </xf>
    <xf numFmtId="0" fontId="16" fillId="8" borderId="24" xfId="0" applyFont="1" applyFill="1" applyBorder="1" applyAlignment="1">
      <alignment wrapText="1"/>
    </xf>
    <xf numFmtId="1" fontId="16" fillId="8" borderId="38" xfId="0" applyNumberFormat="1" applyFont="1" applyFill="1" applyBorder="1" applyAlignment="1">
      <alignment horizontal="center" wrapText="1"/>
    </xf>
    <xf numFmtId="1" fontId="16" fillId="8" borderId="39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/>
    <xf numFmtId="0" fontId="17" fillId="0" borderId="0" xfId="0" applyFont="1" applyAlignment="1">
      <alignment horizontal="center" wrapText="1"/>
    </xf>
    <xf numFmtId="168" fontId="17" fillId="0" borderId="0" xfId="0" applyNumberFormat="1" applyFont="1"/>
    <xf numFmtId="1" fontId="16" fillId="8" borderId="33" xfId="0" applyNumberFormat="1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wrapText="1"/>
    </xf>
    <xf numFmtId="0" fontId="18" fillId="7" borderId="33" xfId="0" applyFont="1" applyFill="1" applyBorder="1" applyAlignment="1">
      <alignment horizontal="center" wrapText="1"/>
    </xf>
    <xf numFmtId="0" fontId="18" fillId="7" borderId="37" xfId="0" applyFont="1" applyFill="1" applyBorder="1" applyAlignment="1">
      <alignment horizontal="center" wrapText="1"/>
    </xf>
    <xf numFmtId="0" fontId="18" fillId="7" borderId="38" xfId="0" applyFont="1" applyFill="1" applyBorder="1" applyAlignment="1">
      <alignment horizontal="center" wrapText="1"/>
    </xf>
    <xf numFmtId="168" fontId="16" fillId="0" borderId="0" xfId="0" applyNumberFormat="1" applyFont="1" applyFill="1" applyBorder="1" applyAlignment="1">
      <alignment horizontal="right" vertical="center"/>
    </xf>
    <xf numFmtId="168" fontId="18" fillId="7" borderId="29" xfId="0" applyNumberFormat="1" applyFont="1" applyFill="1" applyBorder="1" applyAlignment="1">
      <alignment horizontal="right" vertical="center" wrapText="1"/>
    </xf>
    <xf numFmtId="168" fontId="18" fillId="7" borderId="39" xfId="0" applyNumberFormat="1" applyFont="1" applyFill="1" applyBorder="1" applyAlignment="1">
      <alignment horizontal="right" vertical="center" wrapText="1"/>
    </xf>
    <xf numFmtId="168" fontId="16" fillId="8" borderId="40" xfId="0" applyNumberFormat="1" applyFont="1" applyFill="1" applyBorder="1" applyAlignment="1">
      <alignment horizontal="right" vertical="center" wrapText="1"/>
    </xf>
    <xf numFmtId="168" fontId="17" fillId="0" borderId="0" xfId="0" applyNumberFormat="1" applyFont="1" applyAlignment="1">
      <alignment horizontal="right" vertical="center"/>
    </xf>
    <xf numFmtId="168" fontId="18" fillId="0" borderId="0" xfId="0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5" fontId="17" fillId="0" borderId="0" xfId="0" applyNumberFormat="1" applyFont="1"/>
    <xf numFmtId="173" fontId="16" fillId="8" borderId="38" xfId="0" applyNumberFormat="1" applyFont="1" applyFill="1" applyBorder="1" applyAlignment="1">
      <alignment horizontal="center" wrapText="1"/>
    </xf>
    <xf numFmtId="0" fontId="16" fillId="8" borderId="29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5</xdr:row>
      <xdr:rowOff>38099</xdr:rowOff>
    </xdr:from>
    <xdr:to>
      <xdr:col>5</xdr:col>
      <xdr:colOff>2781300</xdr:colOff>
      <xdr:row>6</xdr:row>
      <xdr:rowOff>247650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C9AA519-1DD3-4A7E-8A82-D9D33584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49" y="1428749"/>
          <a:ext cx="316230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147638</xdr:colOff>
      <xdr:row>12</xdr:row>
      <xdr:rowOff>261938</xdr:rowOff>
    </xdr:from>
    <xdr:to>
      <xdr:col>5</xdr:col>
      <xdr:colOff>3543300</xdr:colOff>
      <xdr:row>13</xdr:row>
      <xdr:rowOff>114300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98C8120-A0FA-4174-9455-36528245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6" y="5381626"/>
          <a:ext cx="3948112" cy="157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290513</xdr:colOff>
      <xdr:row>20</xdr:row>
      <xdr:rowOff>298507</xdr:rowOff>
    </xdr:from>
    <xdr:to>
      <xdr:col>5</xdr:col>
      <xdr:colOff>3829050</xdr:colOff>
      <xdr:row>21</xdr:row>
      <xdr:rowOff>161925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3B5A811-3761-404F-A239-91171195B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1" y="7570845"/>
          <a:ext cx="4090987" cy="16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215761</xdr:colOff>
      <xdr:row>2</xdr:row>
      <xdr:rowOff>55911</xdr:rowOff>
    </xdr:from>
    <xdr:to>
      <xdr:col>3</xdr:col>
      <xdr:colOff>2425560</xdr:colOff>
      <xdr:row>2</xdr:row>
      <xdr:rowOff>772355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861" y="379761"/>
          <a:ext cx="2209799" cy="71644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260902</xdr:colOff>
      <xdr:row>3</xdr:row>
      <xdr:rowOff>10562</xdr:rowOff>
    </xdr:from>
    <xdr:to>
      <xdr:col>3</xdr:col>
      <xdr:colOff>2447510</xdr:colOff>
      <xdr:row>5</xdr:row>
      <xdr:rowOff>237090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002" y="1124987"/>
          <a:ext cx="2186608" cy="626578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292790</xdr:colOff>
      <xdr:row>5</xdr:row>
      <xdr:rowOff>228394</xdr:rowOff>
    </xdr:from>
    <xdr:to>
      <xdr:col>3</xdr:col>
      <xdr:colOff>2461176</xdr:colOff>
      <xdr:row>9</xdr:row>
      <xdr:rowOff>244546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6890" y="1742869"/>
          <a:ext cx="2168386" cy="816252"/>
        </a:xfrm>
        <a:prstGeom prst="rect">
          <a:avLst/>
        </a:prstGeom>
      </xdr:spPr>
    </xdr:pic>
    <xdr:clientData/>
  </xdr:twoCellAnchor>
  <xdr:twoCellAnchor editAs="oneCell">
    <xdr:from>
      <xdr:col>3</xdr:col>
      <xdr:colOff>301072</xdr:colOff>
      <xdr:row>9</xdr:row>
      <xdr:rowOff>173106</xdr:rowOff>
    </xdr:from>
    <xdr:to>
      <xdr:col>3</xdr:col>
      <xdr:colOff>2472771</xdr:colOff>
      <xdr:row>13</xdr:row>
      <xdr:rowOff>151985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  <a:ext uri="{147F2762-F138-4A5C-976F-8EAC2B608ADB}">
              <a16:predDERef xmlns:a16="http://schemas.microsoft.com/office/drawing/2014/main" pre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5172" y="2487681"/>
          <a:ext cx="2171699" cy="778979"/>
        </a:xfrm>
        <a:prstGeom prst="rect">
          <a:avLst/>
        </a:prstGeom>
      </xdr:spPr>
    </xdr:pic>
    <xdr:clientData/>
  </xdr:twoCellAnchor>
  <xdr:twoCellAnchor editAs="oneCell">
    <xdr:from>
      <xdr:col>3</xdr:col>
      <xdr:colOff>303351</xdr:colOff>
      <xdr:row>13</xdr:row>
      <xdr:rowOff>171450</xdr:rowOff>
    </xdr:from>
    <xdr:to>
      <xdr:col>3</xdr:col>
      <xdr:colOff>2452687</xdr:colOff>
      <xdr:row>16</xdr:row>
      <xdr:rowOff>5798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  <a:ext uri="{147F2762-F138-4A5C-976F-8EAC2B608ADB}">
              <a16:predDERef xmlns:a16="http://schemas.microsoft.com/office/drawing/2014/main" pre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451" y="3286125"/>
          <a:ext cx="2149336" cy="758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10</xdr:col>
      <xdr:colOff>685800</xdr:colOff>
      <xdr:row>3</xdr:row>
      <xdr:rowOff>21371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86E938-3215-4A17-8096-924DAD66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190500"/>
          <a:ext cx="3733800" cy="402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152343</xdr:colOff>
      <xdr:row>2</xdr:row>
      <xdr:rowOff>115834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B2F05-C942-419E-A7AC-678D64F0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381000"/>
          <a:ext cx="3743268" cy="115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2</xdr:row>
      <xdr:rowOff>76199</xdr:rowOff>
    </xdr:from>
    <xdr:to>
      <xdr:col>11</xdr:col>
      <xdr:colOff>57150</xdr:colOff>
      <xdr:row>3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58097B-E2A1-4D69-91E8-BE17DC54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457199"/>
          <a:ext cx="408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549A07C-C77A-46D1-A065-2A5A298478AA}">
  <we:reference id="WA200009404" version="1.0.0.8" store="es-es" storeType="omex"/>
  <we:alternateReferences>
    <we:reference id="WA200009404" version="1.0.0.8" store="es-es" storeType="omex"/>
  </we:alternateReferences>
  <we:properties>
    <we:property name="claude.fileId" value="&quot;e352db20-c501-405f-9b68-da0561df2aa9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2"/>
  <sheetViews>
    <sheetView zoomScale="85" zoomScaleNormal="85" workbookViewId="0">
      <selection activeCell="I9" sqref="I9"/>
    </sheetView>
  </sheetViews>
  <sheetFormatPr defaultColWidth="8.7109375" defaultRowHeight="14.25"/>
  <cols>
    <col min="1" max="1" width="2.85546875" customWidth="1"/>
    <col min="2" max="2" width="9.28515625" customWidth="1"/>
    <col min="3" max="3" width="70.28515625" customWidth="1"/>
    <col min="4" max="4" width="6.85546875" customWidth="1"/>
    <col min="5" max="5" width="15.140625" customWidth="1"/>
    <col min="6" max="6" width="57.28515625" customWidth="1"/>
    <col min="7" max="8" width="9.5703125" customWidth="1"/>
    <col min="9" max="9" width="59.5703125" customWidth="1"/>
    <col min="10" max="10" width="7.5703125" customWidth="1"/>
    <col min="11" max="11" width="27.28515625" customWidth="1"/>
  </cols>
  <sheetData>
    <row r="1" spans="2:6" ht="14.65" thickBot="1"/>
    <row r="2" spans="2:6" ht="35.25" thickBot="1">
      <c r="B2" s="2" t="s">
        <v>0</v>
      </c>
      <c r="C2" s="3" t="s">
        <v>1</v>
      </c>
      <c r="D2" s="3" t="s">
        <v>2</v>
      </c>
      <c r="E2" s="31" t="s">
        <v>3</v>
      </c>
      <c r="F2" s="32"/>
    </row>
    <row r="3" spans="2:6">
      <c r="B3" s="33">
        <v>1</v>
      </c>
      <c r="C3" s="4"/>
      <c r="D3" s="36">
        <v>0.6</v>
      </c>
      <c r="E3" s="39"/>
      <c r="F3" s="40"/>
    </row>
    <row r="4" spans="2:6">
      <c r="B4" s="34"/>
      <c r="C4" s="4" t="s">
        <v>4</v>
      </c>
      <c r="D4" s="37"/>
      <c r="E4" s="41"/>
      <c r="F4" s="42"/>
    </row>
    <row r="5" spans="2:6">
      <c r="B5" s="34"/>
      <c r="C5" s="5" t="s">
        <v>5</v>
      </c>
      <c r="D5" s="37"/>
      <c r="E5" s="41"/>
      <c r="F5" s="42"/>
    </row>
    <row r="6" spans="2:6">
      <c r="B6" s="34"/>
      <c r="C6" s="5" t="s">
        <v>6</v>
      </c>
      <c r="D6" s="37"/>
      <c r="E6" s="41"/>
      <c r="F6" s="42"/>
    </row>
    <row r="7" spans="2:6" ht="35.25" thickBot="1">
      <c r="B7" s="35"/>
      <c r="C7" s="6" t="s">
        <v>7</v>
      </c>
      <c r="D7" s="38"/>
      <c r="E7" s="43"/>
      <c r="F7" s="44"/>
    </row>
    <row r="8" spans="2:6" ht="14.65" thickBot="1">
      <c r="B8" s="33">
        <v>2</v>
      </c>
      <c r="C8" s="4" t="s">
        <v>8</v>
      </c>
      <c r="D8" s="36">
        <v>0.25</v>
      </c>
      <c r="E8" s="9" t="s">
        <v>9</v>
      </c>
      <c r="F8" s="10" t="s">
        <v>10</v>
      </c>
    </row>
    <row r="9" spans="2:6" ht="73.900000000000006" thickBot="1">
      <c r="B9" s="34"/>
      <c r="C9" s="5" t="s">
        <v>11</v>
      </c>
      <c r="D9" s="37"/>
      <c r="E9" s="11" t="s">
        <v>12</v>
      </c>
      <c r="F9" s="12" t="s">
        <v>13</v>
      </c>
    </row>
    <row r="10" spans="2:6" ht="63.4" thickBot="1">
      <c r="B10" s="34"/>
      <c r="C10" s="5" t="s">
        <v>14</v>
      </c>
      <c r="D10" s="37"/>
      <c r="E10" s="11" t="s">
        <v>15</v>
      </c>
      <c r="F10" s="12" t="s">
        <v>16</v>
      </c>
    </row>
    <row r="11" spans="2:6" ht="94.9" thickBot="1">
      <c r="B11" s="34"/>
      <c r="C11" s="7"/>
      <c r="D11" s="37"/>
      <c r="E11" s="11" t="s">
        <v>17</v>
      </c>
      <c r="F11" s="12" t="s">
        <v>18</v>
      </c>
    </row>
    <row r="12" spans="2:6">
      <c r="B12" s="34"/>
      <c r="C12" s="7"/>
      <c r="D12" s="37"/>
      <c r="E12" s="45"/>
      <c r="F12" s="46"/>
    </row>
    <row r="13" spans="2:6" ht="24" customHeight="1">
      <c r="B13" s="34"/>
      <c r="C13" s="7"/>
      <c r="D13" s="37"/>
      <c r="E13" s="47" t="s">
        <v>19</v>
      </c>
      <c r="F13" s="48"/>
    </row>
    <row r="14" spans="2:6" ht="14.65" thickBot="1">
      <c r="B14" s="35"/>
      <c r="C14" s="8"/>
      <c r="D14" s="38"/>
      <c r="E14" s="49"/>
      <c r="F14" s="50"/>
    </row>
    <row r="15" spans="2:6" ht="21.4" thickBot="1">
      <c r="B15" s="33">
        <v>4</v>
      </c>
      <c r="C15" s="4" t="s">
        <v>20</v>
      </c>
      <c r="D15" s="36">
        <v>0.15</v>
      </c>
      <c r="E15" s="14" t="s">
        <v>21</v>
      </c>
      <c r="F15" s="15" t="s">
        <v>22</v>
      </c>
    </row>
    <row r="16" spans="2:6" ht="23.65" thickBot="1">
      <c r="B16" s="34"/>
      <c r="C16" s="5" t="s">
        <v>23</v>
      </c>
      <c r="D16" s="37"/>
      <c r="E16" s="11" t="s">
        <v>24</v>
      </c>
      <c r="F16" s="16" t="s">
        <v>13</v>
      </c>
    </row>
    <row r="17" spans="2:6" ht="14.65" thickBot="1">
      <c r="B17" s="34"/>
      <c r="C17" s="5" t="s">
        <v>25</v>
      </c>
      <c r="D17" s="37"/>
      <c r="E17" s="11" t="s">
        <v>26</v>
      </c>
      <c r="F17" s="16" t="s">
        <v>27</v>
      </c>
    </row>
    <row r="18" spans="2:6" ht="14.65" thickBot="1">
      <c r="B18" s="34"/>
      <c r="C18" s="5" t="s">
        <v>28</v>
      </c>
      <c r="D18" s="37"/>
      <c r="E18" s="11" t="s">
        <v>29</v>
      </c>
      <c r="F18" s="16" t="s">
        <v>30</v>
      </c>
    </row>
    <row r="19" spans="2:6" ht="42.4" thickBot="1">
      <c r="B19" s="34"/>
      <c r="C19" s="5" t="s">
        <v>31</v>
      </c>
      <c r="D19" s="37"/>
      <c r="E19" s="11" t="s">
        <v>32</v>
      </c>
      <c r="F19" s="16" t="s">
        <v>18</v>
      </c>
    </row>
    <row r="20" spans="2:6">
      <c r="B20" s="34"/>
      <c r="C20" s="13"/>
      <c r="D20" s="37"/>
      <c r="E20" s="45"/>
      <c r="F20" s="46"/>
    </row>
    <row r="21" spans="2:6" ht="24" customHeight="1">
      <c r="B21" s="34"/>
      <c r="C21" s="7"/>
      <c r="D21" s="37"/>
      <c r="E21" s="51" t="s">
        <v>19</v>
      </c>
      <c r="F21" s="52"/>
    </row>
    <row r="22" spans="2:6" ht="14.65" thickBot="1">
      <c r="B22" s="35"/>
      <c r="C22" s="8"/>
      <c r="D22" s="38"/>
      <c r="E22" s="53"/>
      <c r="F22" s="54"/>
    </row>
  </sheetData>
  <mergeCells count="14">
    <mergeCell ref="B15:B22"/>
    <mergeCell ref="D15:D22"/>
    <mergeCell ref="E20:F20"/>
    <mergeCell ref="E21:F21"/>
    <mergeCell ref="E22:F22"/>
    <mergeCell ref="E2:F2"/>
    <mergeCell ref="B3:B7"/>
    <mergeCell ref="D3:D7"/>
    <mergeCell ref="E3:F7"/>
    <mergeCell ref="B8:B14"/>
    <mergeCell ref="D8:D14"/>
    <mergeCell ref="E12:F12"/>
    <mergeCell ref="E13:F13"/>
    <mergeCell ref="E14:F14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zoomScaleNormal="100" workbookViewId="0">
      <selection activeCell="D35" sqref="D35"/>
    </sheetView>
  </sheetViews>
  <sheetFormatPr defaultColWidth="11.42578125" defaultRowHeight="12.75"/>
  <cols>
    <col min="1" max="1" width="3.85546875" style="21" customWidth="1"/>
    <col min="2" max="2" width="28.42578125" style="21" bestFit="1" customWidth="1"/>
    <col min="3" max="3" width="49.42578125" style="21" customWidth="1"/>
    <col min="4" max="4" width="39.42578125" style="21" customWidth="1"/>
    <col min="5" max="5" width="8.7109375" style="21" customWidth="1"/>
    <col min="6" max="6" width="10.28515625" style="21" customWidth="1"/>
    <col min="7" max="7" width="11.7109375" style="21" customWidth="1"/>
    <col min="8" max="8" width="13.28515625" style="22" customWidth="1"/>
    <col min="9" max="9" width="10.7109375" style="22" customWidth="1"/>
    <col min="10" max="10" width="11.7109375" style="22" customWidth="1"/>
    <col min="11" max="11" width="9.42578125" style="22" customWidth="1"/>
    <col min="12" max="12" width="10.42578125" style="21" customWidth="1"/>
    <col min="13" max="13" width="11.28515625" style="21" customWidth="1"/>
    <col min="14" max="16384" width="11.42578125" style="21"/>
  </cols>
  <sheetData>
    <row r="2" spans="2:13" ht="15" customHeight="1">
      <c r="E2" s="62" t="s">
        <v>33</v>
      </c>
      <c r="F2" s="63"/>
      <c r="G2" s="63"/>
      <c r="H2" s="63"/>
      <c r="I2" s="63"/>
      <c r="J2" s="63"/>
      <c r="K2" s="63"/>
      <c r="L2" s="63"/>
      <c r="M2" s="64"/>
    </row>
    <row r="3" spans="2:13" ht="62.25" customHeight="1">
      <c r="B3" s="66" t="s">
        <v>34</v>
      </c>
      <c r="C3" s="70" t="s">
        <v>35</v>
      </c>
      <c r="D3" s="27" t="s">
        <v>36</v>
      </c>
      <c r="E3" s="65" t="s">
        <v>37</v>
      </c>
      <c r="F3" s="65" t="s">
        <v>38</v>
      </c>
      <c r="G3" s="65" t="s">
        <v>39</v>
      </c>
      <c r="H3" s="65" t="s">
        <v>40</v>
      </c>
      <c r="I3" s="65" t="s">
        <v>41</v>
      </c>
      <c r="J3" s="65" t="s">
        <v>42</v>
      </c>
      <c r="K3" s="65" t="s">
        <v>43</v>
      </c>
      <c r="L3" s="65" t="s">
        <v>44</v>
      </c>
      <c r="M3" s="65" t="s">
        <v>45</v>
      </c>
    </row>
    <row r="4" spans="2:13" ht="22.15" customHeight="1">
      <c r="B4" s="67" t="s">
        <v>46</v>
      </c>
      <c r="C4" s="24" t="s">
        <v>47</v>
      </c>
      <c r="D4" s="28"/>
      <c r="E4" s="25" t="s">
        <v>48</v>
      </c>
      <c r="F4" s="25" t="s">
        <v>48</v>
      </c>
      <c r="G4" s="25" t="s">
        <v>48</v>
      </c>
      <c r="H4" s="25" t="s">
        <v>48</v>
      </c>
      <c r="I4" s="25" t="s">
        <v>48</v>
      </c>
      <c r="J4" s="25" t="s">
        <v>48</v>
      </c>
      <c r="K4" s="25" t="s">
        <v>48</v>
      </c>
      <c r="L4" s="25" t="s">
        <v>48</v>
      </c>
      <c r="M4" s="25" t="s">
        <v>48</v>
      </c>
    </row>
    <row r="5" spans="2:13" ht="9.75" customHeight="1">
      <c r="B5" s="67"/>
      <c r="C5" s="24"/>
      <c r="D5" s="28"/>
      <c r="E5" s="24"/>
      <c r="F5" s="24"/>
      <c r="G5" s="24"/>
      <c r="H5" s="24"/>
      <c r="I5" s="24"/>
      <c r="J5" s="24"/>
      <c r="K5" s="24"/>
    </row>
    <row r="6" spans="2:13" ht="22.15" customHeight="1">
      <c r="B6" s="67"/>
      <c r="C6" s="24" t="s">
        <v>49</v>
      </c>
      <c r="D6" s="28"/>
      <c r="E6" s="25" t="s">
        <v>48</v>
      </c>
      <c r="F6" s="25" t="s">
        <v>48</v>
      </c>
      <c r="G6" s="25" t="s">
        <v>48</v>
      </c>
      <c r="H6" s="25" t="s">
        <v>48</v>
      </c>
      <c r="I6" s="25" t="s">
        <v>48</v>
      </c>
      <c r="J6" s="25" t="s">
        <v>48</v>
      </c>
      <c r="K6" s="25" t="s">
        <v>48</v>
      </c>
      <c r="L6" s="25" t="s">
        <v>48</v>
      </c>
      <c r="M6" s="25" t="s">
        <v>48</v>
      </c>
    </row>
    <row r="7" spans="2:13" ht="9.75" customHeight="1">
      <c r="B7" s="67"/>
      <c r="C7" s="24"/>
      <c r="D7" s="28"/>
      <c r="E7" s="24"/>
      <c r="F7" s="24"/>
      <c r="G7" s="24"/>
      <c r="H7" s="24"/>
      <c r="I7" s="24"/>
      <c r="J7" s="24"/>
      <c r="K7" s="24"/>
    </row>
    <row r="8" spans="2:13" ht="22.15" customHeight="1">
      <c r="B8" s="67"/>
      <c r="C8" s="24" t="s">
        <v>50</v>
      </c>
      <c r="D8" s="28"/>
      <c r="E8" s="25" t="s">
        <v>48</v>
      </c>
      <c r="F8" s="25" t="s">
        <v>48</v>
      </c>
      <c r="G8" s="25" t="s">
        <v>48</v>
      </c>
      <c r="H8" s="25" t="s">
        <v>48</v>
      </c>
      <c r="I8" s="25" t="s">
        <v>48</v>
      </c>
      <c r="J8" s="25" t="s">
        <v>48</v>
      </c>
      <c r="K8" s="25" t="s">
        <v>48</v>
      </c>
      <c r="L8" s="25" t="s">
        <v>48</v>
      </c>
      <c r="M8" s="25" t="s">
        <v>48</v>
      </c>
    </row>
    <row r="9" spans="2:13" ht="9.75" customHeight="1">
      <c r="B9" s="67"/>
      <c r="C9" s="24"/>
      <c r="D9" s="28"/>
      <c r="E9" s="24"/>
      <c r="F9" s="24"/>
      <c r="G9" s="24"/>
      <c r="H9" s="24"/>
      <c r="I9" s="24"/>
      <c r="J9" s="24"/>
      <c r="K9" s="24"/>
    </row>
    <row r="10" spans="2:13" ht="22.15" customHeight="1">
      <c r="B10" s="68"/>
      <c r="C10" s="24" t="s">
        <v>51</v>
      </c>
      <c r="D10" s="28"/>
      <c r="E10" s="25" t="s">
        <v>48</v>
      </c>
      <c r="F10" s="25" t="s">
        <v>48</v>
      </c>
      <c r="G10" s="25" t="s">
        <v>48</v>
      </c>
      <c r="H10" s="25" t="s">
        <v>48</v>
      </c>
      <c r="I10" s="25" t="s">
        <v>48</v>
      </c>
      <c r="J10" s="25" t="s">
        <v>48</v>
      </c>
      <c r="K10" s="25" t="s">
        <v>48</v>
      </c>
      <c r="L10" s="25" t="s">
        <v>48</v>
      </c>
      <c r="M10" s="25" t="s">
        <v>48</v>
      </c>
    </row>
    <row r="11" spans="2:13" ht="9.75" customHeight="1">
      <c r="B11" s="69" t="s">
        <v>52</v>
      </c>
      <c r="C11" s="24"/>
      <c r="D11" s="28"/>
      <c r="E11" s="24"/>
      <c r="F11" s="24"/>
      <c r="G11" s="24"/>
      <c r="H11" s="24"/>
      <c r="I11" s="24"/>
      <c r="J11" s="24"/>
      <c r="K11" s="24"/>
    </row>
    <row r="12" spans="2:13" ht="22.15" customHeight="1">
      <c r="B12" s="67"/>
      <c r="C12" s="24" t="s">
        <v>53</v>
      </c>
      <c r="D12" s="28"/>
      <c r="E12" s="25" t="s">
        <v>48</v>
      </c>
      <c r="F12" s="25" t="s">
        <v>48</v>
      </c>
      <c r="G12" s="25" t="s">
        <v>48</v>
      </c>
      <c r="H12" s="25" t="s">
        <v>48</v>
      </c>
      <c r="I12" s="25" t="s">
        <v>48</v>
      </c>
      <c r="J12" s="25" t="s">
        <v>48</v>
      </c>
      <c r="K12" s="25" t="s">
        <v>48</v>
      </c>
      <c r="L12" s="25" t="s">
        <v>48</v>
      </c>
      <c r="M12" s="25" t="s">
        <v>48</v>
      </c>
    </row>
    <row r="13" spans="2:13" ht="9.75" customHeight="1">
      <c r="B13" s="67"/>
      <c r="C13" s="24"/>
      <c r="D13" s="28"/>
      <c r="E13" s="24"/>
      <c r="F13" s="24"/>
      <c r="G13" s="24"/>
      <c r="H13" s="24"/>
      <c r="I13" s="24"/>
      <c r="J13" s="24"/>
      <c r="K13" s="24"/>
    </row>
    <row r="14" spans="2:13" ht="29.25" customHeight="1">
      <c r="B14" s="67"/>
      <c r="C14" s="61" t="s">
        <v>54</v>
      </c>
      <c r="D14" s="28"/>
      <c r="E14" s="25" t="s">
        <v>48</v>
      </c>
      <c r="F14" s="25" t="s">
        <v>48</v>
      </c>
      <c r="G14" s="25" t="s">
        <v>48</v>
      </c>
      <c r="H14" s="25" t="s">
        <v>48</v>
      </c>
      <c r="I14" s="25" t="s">
        <v>48</v>
      </c>
      <c r="J14" s="25" t="s">
        <v>48</v>
      </c>
      <c r="K14" s="25" t="s">
        <v>48</v>
      </c>
      <c r="L14" s="25" t="s">
        <v>48</v>
      </c>
      <c r="M14" s="25" t="s">
        <v>48</v>
      </c>
    </row>
    <row r="15" spans="2:13" ht="9.75" customHeight="1">
      <c r="B15" s="67"/>
      <c r="C15" s="24"/>
      <c r="D15" s="28"/>
      <c r="E15" s="24"/>
      <c r="F15" s="24"/>
      <c r="G15" s="24"/>
      <c r="H15" s="24"/>
      <c r="I15" s="24"/>
      <c r="J15" s="24"/>
      <c r="K15" s="24"/>
    </row>
    <row r="16" spans="2:13" ht="33.75" customHeight="1">
      <c r="B16" s="67"/>
      <c r="C16" s="24" t="s">
        <v>55</v>
      </c>
      <c r="D16" s="28"/>
      <c r="E16" s="25" t="s">
        <v>48</v>
      </c>
      <c r="F16" s="25" t="s">
        <v>48</v>
      </c>
      <c r="G16" s="25" t="s">
        <v>48</v>
      </c>
      <c r="H16" s="25" t="s">
        <v>48</v>
      </c>
      <c r="I16" s="25" t="s">
        <v>48</v>
      </c>
      <c r="J16" s="108" t="s">
        <v>56</v>
      </c>
      <c r="K16" s="108" t="s">
        <v>56</v>
      </c>
      <c r="L16" s="108" t="s">
        <v>56</v>
      </c>
      <c r="M16" s="25" t="s">
        <v>48</v>
      </c>
    </row>
    <row r="17" spans="2:13" ht="27.75" customHeight="1">
      <c r="B17" s="67"/>
      <c r="C17" s="24"/>
      <c r="D17" s="29"/>
      <c r="E17" s="24"/>
      <c r="F17" s="24"/>
      <c r="G17" s="24"/>
      <c r="H17" s="24"/>
      <c r="I17" s="24"/>
      <c r="J17" s="24"/>
      <c r="K17" s="24"/>
      <c r="L17" s="24"/>
      <c r="M17" s="24"/>
    </row>
    <row r="19" spans="2:13">
      <c r="B19" s="30" t="s">
        <v>57</v>
      </c>
      <c r="C19" s="30"/>
    </row>
    <row r="20" spans="2:13">
      <c r="B20" s="23"/>
    </row>
    <row r="21" spans="2:13">
      <c r="B21" s="26" t="s">
        <v>58</v>
      </c>
      <c r="C21" s="26"/>
    </row>
    <row r="22" spans="2:13">
      <c r="B22" s="26" t="s">
        <v>59</v>
      </c>
      <c r="C22" s="26"/>
    </row>
    <row r="23" spans="2:13">
      <c r="B23" s="26" t="s">
        <v>60</v>
      </c>
      <c r="C23" s="26"/>
    </row>
    <row r="24" spans="2:13">
      <c r="B24" s="26" t="s">
        <v>61</v>
      </c>
      <c r="C24" s="26"/>
    </row>
    <row r="28" spans="2:13">
      <c r="B28" s="60"/>
    </row>
    <row r="29" spans="2:13">
      <c r="B29" s="60"/>
    </row>
    <row r="30" spans="2:13">
      <c r="B30" s="60"/>
    </row>
    <row r="31" spans="2:13">
      <c r="B31" s="60"/>
    </row>
    <row r="32" spans="2:13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</sheetData>
  <mergeCells count="9">
    <mergeCell ref="B21:C21"/>
    <mergeCell ref="B22:C22"/>
    <mergeCell ref="B23:C23"/>
    <mergeCell ref="B24:C24"/>
    <mergeCell ref="E2:M2"/>
    <mergeCell ref="B4:B10"/>
    <mergeCell ref="B11:B17"/>
    <mergeCell ref="D3:D17"/>
    <mergeCell ref="B19:C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workbookViewId="0">
      <selection activeCell="E36" sqref="E36"/>
    </sheetView>
  </sheetViews>
  <sheetFormatPr defaultColWidth="11.42578125" defaultRowHeight="14.25"/>
  <cols>
    <col min="2" max="2" width="39.5703125" customWidth="1"/>
    <col min="3" max="3" width="17.28515625" bestFit="1" customWidth="1"/>
    <col min="4" max="4" width="21" customWidth="1"/>
    <col min="5" max="5" width="21.28515625" bestFit="1" customWidth="1"/>
  </cols>
  <sheetData>
    <row r="2" spans="2:5">
      <c r="B2" s="18" t="s">
        <v>62</v>
      </c>
      <c r="C2" s="18" t="s">
        <v>63</v>
      </c>
      <c r="D2" s="18" t="s">
        <v>64</v>
      </c>
      <c r="E2" s="18" t="s">
        <v>65</v>
      </c>
    </row>
    <row r="3" spans="2:5">
      <c r="B3" s="17" t="s">
        <v>37</v>
      </c>
      <c r="C3" s="55">
        <v>66123000</v>
      </c>
      <c r="D3" s="56">
        <v>59438438</v>
      </c>
      <c r="E3" s="20">
        <f>MIN($D$3:$D$8)/D3*100</f>
        <v>82.421748700731328</v>
      </c>
    </row>
    <row r="4" spans="2:5" ht="15">
      <c r="B4" s="17" t="s">
        <v>38</v>
      </c>
      <c r="C4" s="55">
        <v>66123000</v>
      </c>
      <c r="D4" s="56">
        <v>54363741</v>
      </c>
      <c r="E4" s="20">
        <f>MIN($D$3:$D$8)/D4*100</f>
        <v>90.11557905847576</v>
      </c>
    </row>
    <row r="5" spans="2:5" ht="15">
      <c r="B5" s="17" t="s">
        <v>39</v>
      </c>
      <c r="C5" s="55">
        <v>66123000</v>
      </c>
      <c r="D5" s="56">
        <v>50809668</v>
      </c>
      <c r="E5" s="20">
        <f>MIN($D$3:$D$8)/D5*100</f>
        <v>96.419051586796428</v>
      </c>
    </row>
    <row r="6" spans="2:5" ht="15">
      <c r="B6" s="17" t="s">
        <v>40</v>
      </c>
      <c r="C6" s="55">
        <v>66123000</v>
      </c>
      <c r="D6" s="56">
        <v>63099750</v>
      </c>
      <c r="E6" s="20">
        <f>MIN($D$3:$D$8)/D6*100</f>
        <v>77.639293341098821</v>
      </c>
    </row>
    <row r="7" spans="2:5" ht="15">
      <c r="B7" s="17" t="s">
        <v>41</v>
      </c>
      <c r="C7" s="55">
        <v>66123000</v>
      </c>
      <c r="D7" s="56">
        <v>56204219</v>
      </c>
      <c r="E7" s="20">
        <f>MIN($D$3:$D$8)/D7*100</f>
        <v>87.164630826023938</v>
      </c>
    </row>
    <row r="8" spans="2:5" ht="15">
      <c r="B8" s="17" t="s">
        <v>45</v>
      </c>
      <c r="C8" s="55">
        <v>66123000</v>
      </c>
      <c r="D8" s="56">
        <v>48990200</v>
      </c>
      <c r="E8" s="20">
        <f>MIN($D$3:$D$8)/D8*100</f>
        <v>100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9"/>
  <sheetViews>
    <sheetView workbookViewId="0">
      <selection activeCell="E7" sqref="E7"/>
    </sheetView>
  </sheetViews>
  <sheetFormatPr defaultColWidth="11.42578125" defaultRowHeight="14.25"/>
  <cols>
    <col min="2" max="2" width="23.5703125" bestFit="1" customWidth="1"/>
    <col min="3" max="3" width="26.85546875" customWidth="1"/>
    <col min="4" max="4" width="21.28515625" bestFit="1" customWidth="1"/>
    <col min="7" max="7" width="53.85546875" customWidth="1"/>
  </cols>
  <sheetData>
    <row r="3" spans="2:8">
      <c r="B3" s="18" t="s">
        <v>66</v>
      </c>
      <c r="C3" s="18" t="s">
        <v>67</v>
      </c>
      <c r="D3" s="18" t="s">
        <v>68</v>
      </c>
    </row>
    <row r="4" spans="2:8" ht="21">
      <c r="B4" s="17" t="s">
        <v>38</v>
      </c>
      <c r="C4" s="17" t="s">
        <v>69</v>
      </c>
      <c r="D4" s="1">
        <v>100</v>
      </c>
      <c r="G4" s="19" t="s">
        <v>9</v>
      </c>
      <c r="H4" s="19" t="s">
        <v>10</v>
      </c>
    </row>
    <row r="5" spans="2:8">
      <c r="B5" s="17" t="s">
        <v>39</v>
      </c>
      <c r="C5" s="17" t="s">
        <v>69</v>
      </c>
      <c r="D5" s="1">
        <v>100</v>
      </c>
      <c r="G5" t="s">
        <v>12</v>
      </c>
      <c r="H5" t="s">
        <v>13</v>
      </c>
    </row>
    <row r="6" spans="2:8">
      <c r="B6" s="17" t="s">
        <v>41</v>
      </c>
      <c r="C6" s="17" t="s">
        <v>69</v>
      </c>
      <c r="D6" s="1">
        <v>100</v>
      </c>
      <c r="G6" t="s">
        <v>15</v>
      </c>
      <c r="H6" t="s">
        <v>16</v>
      </c>
    </row>
    <row r="7" spans="2:8">
      <c r="B7" s="17" t="s">
        <v>45</v>
      </c>
      <c r="C7" s="17" t="s">
        <v>70</v>
      </c>
      <c r="D7" s="1">
        <v>50</v>
      </c>
      <c r="E7">
        <f>+D7*25%</f>
        <v>12.5</v>
      </c>
      <c r="G7" t="s">
        <v>71</v>
      </c>
      <c r="H7" t="s">
        <v>18</v>
      </c>
    </row>
    <row r="8" spans="2:8">
      <c r="B8" s="17" t="s">
        <v>40</v>
      </c>
      <c r="C8" s="17" t="s">
        <v>72</v>
      </c>
      <c r="D8" s="1">
        <v>0</v>
      </c>
    </row>
    <row r="9" spans="2:8">
      <c r="B9" s="17" t="s">
        <v>37</v>
      </c>
      <c r="C9" s="17" t="s">
        <v>73</v>
      </c>
      <c r="D9" s="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9"/>
  <sheetViews>
    <sheetView workbookViewId="0">
      <selection activeCell="B3" sqref="B3:D9"/>
    </sheetView>
  </sheetViews>
  <sheetFormatPr defaultColWidth="11.42578125" defaultRowHeight="14.25"/>
  <cols>
    <col min="2" max="2" width="23.5703125" bestFit="1" customWidth="1"/>
    <col min="3" max="3" width="16.28515625" bestFit="1" customWidth="1"/>
    <col min="4" max="4" width="21.28515625" bestFit="1" customWidth="1"/>
  </cols>
  <sheetData>
    <row r="3" spans="2:4">
      <c r="B3" s="18" t="s">
        <v>66</v>
      </c>
      <c r="C3" s="18" t="s">
        <v>74</v>
      </c>
      <c r="D3" s="18" t="s">
        <v>75</v>
      </c>
    </row>
    <row r="4" spans="2:4">
      <c r="B4" s="17" t="s">
        <v>38</v>
      </c>
      <c r="C4" s="1" t="s">
        <v>76</v>
      </c>
      <c r="D4" s="1">
        <v>100</v>
      </c>
    </row>
    <row r="5" spans="2:4">
      <c r="B5" s="17" t="s">
        <v>39</v>
      </c>
      <c r="C5" s="1" t="s">
        <v>77</v>
      </c>
      <c r="D5" s="1">
        <v>100</v>
      </c>
    </row>
    <row r="6" spans="2:4">
      <c r="B6" s="17" t="s">
        <v>41</v>
      </c>
      <c r="C6" s="1" t="s">
        <v>77</v>
      </c>
      <c r="D6" s="1">
        <v>100</v>
      </c>
    </row>
    <row r="7" spans="2:4">
      <c r="B7" s="17" t="s">
        <v>45</v>
      </c>
      <c r="C7" s="1" t="s">
        <v>77</v>
      </c>
      <c r="D7" s="1">
        <v>100</v>
      </c>
    </row>
    <row r="8" spans="2:4">
      <c r="B8" s="17" t="s">
        <v>40</v>
      </c>
      <c r="C8" s="1" t="s">
        <v>77</v>
      </c>
      <c r="D8" s="1">
        <v>100</v>
      </c>
    </row>
    <row r="9" spans="2:4">
      <c r="B9" s="17" t="s">
        <v>37</v>
      </c>
      <c r="C9" s="1" t="s">
        <v>77</v>
      </c>
      <c r="D9" s="1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9"/>
  <sheetViews>
    <sheetView workbookViewId="0">
      <selection activeCell="B3" sqref="B3:F9"/>
    </sheetView>
  </sheetViews>
  <sheetFormatPr defaultColWidth="11.42578125" defaultRowHeight="14.25"/>
  <cols>
    <col min="2" max="2" width="39.5703125" customWidth="1"/>
    <col min="3" max="3" width="15.140625" customWidth="1"/>
    <col min="4" max="4" width="16.7109375" customWidth="1"/>
    <col min="5" max="5" width="13.5703125" customWidth="1"/>
    <col min="6" max="6" width="7.5703125" customWidth="1"/>
  </cols>
  <sheetData>
    <row r="3" spans="2:6" s="59" customFormat="1" ht="30.75">
      <c r="B3" s="57" t="s">
        <v>66</v>
      </c>
      <c r="C3" s="58" t="s">
        <v>78</v>
      </c>
      <c r="D3" s="58" t="s">
        <v>79</v>
      </c>
      <c r="E3" s="58" t="s">
        <v>80</v>
      </c>
      <c r="F3" s="57" t="s">
        <v>81</v>
      </c>
    </row>
    <row r="4" spans="2:6">
      <c r="B4" s="17" t="s">
        <v>38</v>
      </c>
      <c r="C4" s="20">
        <f>'evaluación economica '!E4*0.6</f>
        <v>54.069347435085454</v>
      </c>
      <c r="D4" s="1">
        <f>'plazo de entrega '!D4*0.25</f>
        <v>25</v>
      </c>
      <c r="E4" s="1">
        <f>'garantia post venta'!D4*0.15</f>
        <v>15</v>
      </c>
      <c r="F4" s="20">
        <f>SUM(C4:E4)</f>
        <v>94.069347435085461</v>
      </c>
    </row>
    <row r="5" spans="2:6">
      <c r="B5" s="17" t="s">
        <v>39</v>
      </c>
      <c r="C5" s="20">
        <f>'evaluación economica '!E5*0.6</f>
        <v>57.851430952077855</v>
      </c>
      <c r="D5" s="1">
        <f>'plazo de entrega '!D5*0.25</f>
        <v>25</v>
      </c>
      <c r="E5" s="1">
        <f>'garantia post venta'!D5*0.15</f>
        <v>15</v>
      </c>
      <c r="F5" s="20">
        <f>SUM(C5:E5)</f>
        <v>97.851430952077862</v>
      </c>
    </row>
    <row r="6" spans="2:6">
      <c r="B6" s="17" t="s">
        <v>41</v>
      </c>
      <c r="C6" s="20">
        <f>'evaluación economica '!E7*0.6</f>
        <v>52.298778495614364</v>
      </c>
      <c r="D6" s="1">
        <f>'plazo de entrega '!D6*0.25</f>
        <v>25</v>
      </c>
      <c r="E6" s="1">
        <f>'garantia post venta'!D6*0.15</f>
        <v>15</v>
      </c>
      <c r="F6" s="20">
        <f>SUM(C6:E6)</f>
        <v>92.298778495614357</v>
      </c>
    </row>
    <row r="7" spans="2:6">
      <c r="B7" s="17" t="s">
        <v>45</v>
      </c>
      <c r="C7" s="20">
        <f>'evaluación economica '!E8*0.6</f>
        <v>60</v>
      </c>
      <c r="D7" s="1">
        <f>'plazo de entrega '!D7*0.25</f>
        <v>12.5</v>
      </c>
      <c r="E7" s="1">
        <f>'garantia post venta'!D7*0.15</f>
        <v>15</v>
      </c>
      <c r="F7" s="20">
        <f>SUM(C7:E7)</f>
        <v>87.5</v>
      </c>
    </row>
    <row r="8" spans="2:6">
      <c r="B8" s="17" t="s">
        <v>40</v>
      </c>
      <c r="C8" s="20">
        <f>'evaluación economica '!E6*0.6</f>
        <v>46.583576004659292</v>
      </c>
      <c r="D8" s="1">
        <f>'plazo de entrega '!D8*0.25</f>
        <v>0</v>
      </c>
      <c r="E8" s="1">
        <f>'garantia post venta'!D8*0.15</f>
        <v>15</v>
      </c>
      <c r="F8" s="20">
        <f>SUM(C8:E8)</f>
        <v>61.583576004659292</v>
      </c>
    </row>
    <row r="9" spans="2:6">
      <c r="B9" s="17" t="s">
        <v>37</v>
      </c>
      <c r="C9" s="20">
        <f>'evaluación economica '!E3*0.6</f>
        <v>49.453049220438793</v>
      </c>
      <c r="D9" s="1">
        <f>'plazo de entrega '!D9*0.25</f>
        <v>0</v>
      </c>
      <c r="E9" s="1">
        <f>'garantia post venta'!D9*0.15</f>
        <v>15</v>
      </c>
      <c r="F9" s="20">
        <f>SUM(C9:E9)</f>
        <v>64.4530492204388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9CDE-F3FD-43C8-9125-05EF501F0E92}">
  <dimension ref="B1:R29"/>
  <sheetViews>
    <sheetView showGridLines="0" workbookViewId="0">
      <selection activeCell="P14" sqref="P14"/>
    </sheetView>
  </sheetViews>
  <sheetFormatPr defaultRowHeight="12.75"/>
  <cols>
    <col min="1" max="1" width="3.5703125" style="72" customWidth="1"/>
    <col min="2" max="2" width="10.7109375" style="72" bestFit="1" customWidth="1"/>
    <col min="3" max="3" width="39.7109375" style="72" bestFit="1" customWidth="1"/>
    <col min="4" max="4" width="8" style="72" customWidth="1"/>
    <col min="5" max="5" width="5.42578125" style="102" customWidth="1"/>
    <col min="6" max="6" width="7" style="72" customWidth="1"/>
    <col min="7" max="7" width="16.42578125" style="97" customWidth="1"/>
    <col min="8" max="8" width="46.140625" style="72" customWidth="1"/>
    <col min="9" max="9" width="16.140625" style="72" bestFit="1" customWidth="1"/>
    <col min="10" max="10" width="14.28515625" style="72" bestFit="1" customWidth="1"/>
    <col min="11" max="11" width="13.7109375" style="72" customWidth="1"/>
    <col min="12" max="12" width="2.7109375" style="72" customWidth="1"/>
    <col min="13" max="13" width="3" style="72" customWidth="1"/>
    <col min="14" max="14" width="32" style="72" customWidth="1"/>
    <col min="15" max="15" width="15.28515625" style="72" customWidth="1"/>
    <col min="16" max="18" width="10.28515625" style="72" bestFit="1" customWidth="1"/>
    <col min="19" max="16384" width="9.140625" style="72"/>
  </cols>
  <sheetData>
    <row r="1" spans="2:18" ht="7.5" customHeight="1">
      <c r="B1" s="71"/>
      <c r="C1" s="71"/>
      <c r="D1" s="71"/>
      <c r="E1" s="99"/>
      <c r="F1" s="71"/>
      <c r="G1" s="93"/>
      <c r="H1" s="71"/>
      <c r="I1" s="71"/>
      <c r="J1" s="71"/>
      <c r="K1" s="71"/>
    </row>
    <row r="2" spans="2:18">
      <c r="B2" s="73" t="s">
        <v>82</v>
      </c>
      <c r="C2" s="73" t="s">
        <v>83</v>
      </c>
      <c r="D2" s="73"/>
      <c r="E2" s="100"/>
      <c r="F2" s="71"/>
      <c r="G2" s="93"/>
      <c r="H2" s="71"/>
      <c r="I2" s="71"/>
      <c r="J2" s="71"/>
      <c r="K2" s="71"/>
    </row>
    <row r="3" spans="2:18">
      <c r="B3" s="73" t="s">
        <v>84</v>
      </c>
      <c r="C3" s="73">
        <v>69</v>
      </c>
      <c r="D3" s="73" t="s">
        <v>85</v>
      </c>
      <c r="E3" s="101"/>
      <c r="F3" s="71"/>
      <c r="G3" s="93"/>
      <c r="H3" s="71"/>
      <c r="I3" s="71"/>
      <c r="J3" s="71"/>
      <c r="K3" s="71"/>
    </row>
    <row r="4" spans="2:18">
      <c r="B4" s="73" t="s">
        <v>86</v>
      </c>
      <c r="C4" s="73">
        <v>142</v>
      </c>
      <c r="D4" s="73" t="s">
        <v>87</v>
      </c>
      <c r="E4" s="101"/>
      <c r="F4" s="71"/>
      <c r="G4" s="93"/>
      <c r="H4" s="71"/>
      <c r="I4" s="71"/>
      <c r="J4" s="71"/>
      <c r="K4" s="71"/>
    </row>
    <row r="5" spans="2:18">
      <c r="B5" s="73" t="s">
        <v>88</v>
      </c>
      <c r="C5" s="98">
        <f>18837000+47286000</f>
        <v>66123000</v>
      </c>
      <c r="D5" s="73"/>
      <c r="E5" s="100"/>
      <c r="F5" s="71"/>
      <c r="G5" s="93"/>
      <c r="H5" s="71"/>
      <c r="I5" s="71"/>
      <c r="J5" s="71"/>
      <c r="K5" s="71"/>
    </row>
    <row r="6" spans="2:18">
      <c r="B6" s="71"/>
      <c r="C6" s="71"/>
      <c r="D6" s="71"/>
      <c r="E6" s="99"/>
      <c r="F6" s="71"/>
      <c r="G6" s="93"/>
      <c r="H6" s="71"/>
      <c r="I6" s="71"/>
      <c r="J6" s="71"/>
      <c r="K6" s="71"/>
    </row>
    <row r="7" spans="2:18">
      <c r="B7" s="71"/>
      <c r="C7" s="74" t="s">
        <v>89</v>
      </c>
      <c r="D7" s="75"/>
      <c r="E7" s="75"/>
      <c r="F7" s="75"/>
      <c r="G7" s="75"/>
      <c r="H7" s="75"/>
      <c r="I7" s="76"/>
      <c r="J7" s="71"/>
      <c r="K7" s="71"/>
    </row>
    <row r="8" spans="2:18">
      <c r="B8" s="89" t="s">
        <v>90</v>
      </c>
      <c r="C8" s="89" t="s">
        <v>91</v>
      </c>
      <c r="D8" s="77" t="s">
        <v>92</v>
      </c>
      <c r="E8" s="77"/>
      <c r="F8" s="78"/>
      <c r="G8" s="94" t="s">
        <v>93</v>
      </c>
      <c r="H8" s="89" t="s">
        <v>94</v>
      </c>
      <c r="I8" s="89" t="s">
        <v>95</v>
      </c>
      <c r="J8" s="89" t="s">
        <v>96</v>
      </c>
      <c r="K8" s="71"/>
    </row>
    <row r="9" spans="2:18" ht="13.5">
      <c r="B9" s="90"/>
      <c r="C9" s="90"/>
      <c r="D9" s="92" t="s">
        <v>97</v>
      </c>
      <c r="E9" s="92" t="s">
        <v>98</v>
      </c>
      <c r="F9" s="92" t="s">
        <v>99</v>
      </c>
      <c r="G9" s="95"/>
      <c r="H9" s="90"/>
      <c r="I9" s="90"/>
      <c r="J9" s="91"/>
      <c r="K9" s="71"/>
    </row>
    <row r="10" spans="2:18" ht="27">
      <c r="B10" s="105" t="s">
        <v>37</v>
      </c>
      <c r="C10" s="79" t="s">
        <v>100</v>
      </c>
      <c r="D10" s="80" t="s">
        <v>101</v>
      </c>
      <c r="E10" s="80" t="s">
        <v>102</v>
      </c>
      <c r="F10" s="81" t="s">
        <v>102</v>
      </c>
      <c r="G10" s="96">
        <v>59438438</v>
      </c>
      <c r="H10" s="79" t="s">
        <v>103</v>
      </c>
      <c r="I10" s="82">
        <v>49.453049220438793</v>
      </c>
      <c r="J10" s="83">
        <f>+I10+I11+I12</f>
        <v>64.4530492204388</v>
      </c>
      <c r="K10" s="84"/>
      <c r="O10" s="85"/>
      <c r="P10" s="85"/>
      <c r="Q10" s="85"/>
      <c r="R10" s="85"/>
    </row>
    <row r="11" spans="2:18" ht="13.5">
      <c r="B11" s="106"/>
      <c r="C11" s="79" t="s">
        <v>104</v>
      </c>
      <c r="D11" s="80"/>
      <c r="E11" s="80" t="s">
        <v>101</v>
      </c>
      <c r="F11" s="81" t="s">
        <v>102</v>
      </c>
      <c r="G11" s="96" t="s">
        <v>73</v>
      </c>
      <c r="H11" s="79" t="s">
        <v>105</v>
      </c>
      <c r="I11" s="82">
        <v>0</v>
      </c>
      <c r="J11" s="83"/>
      <c r="K11" s="84"/>
      <c r="O11" s="86"/>
      <c r="P11" s="86"/>
      <c r="Q11" s="86"/>
      <c r="R11" s="86"/>
    </row>
    <row r="12" spans="2:18" ht="27">
      <c r="B12" s="107"/>
      <c r="C12" s="79" t="s">
        <v>106</v>
      </c>
      <c r="D12" s="80" t="s">
        <v>101</v>
      </c>
      <c r="E12" s="80" t="s">
        <v>102</v>
      </c>
      <c r="F12" s="81" t="s">
        <v>102</v>
      </c>
      <c r="G12" s="96" t="s">
        <v>77</v>
      </c>
      <c r="H12" s="79" t="s">
        <v>107</v>
      </c>
      <c r="I12" s="82">
        <v>15</v>
      </c>
      <c r="J12" s="87"/>
      <c r="K12" s="84"/>
      <c r="O12" s="86"/>
      <c r="P12" s="86"/>
      <c r="Q12" s="86"/>
      <c r="R12" s="86"/>
    </row>
    <row r="13" spans="2:18" ht="40.5" customHeight="1">
      <c r="B13" s="105" t="s">
        <v>38</v>
      </c>
      <c r="C13" s="79" t="s">
        <v>100</v>
      </c>
      <c r="D13" s="80" t="s">
        <v>101</v>
      </c>
      <c r="E13" s="80" t="s">
        <v>102</v>
      </c>
      <c r="F13" s="81" t="s">
        <v>102</v>
      </c>
      <c r="G13" s="96">
        <v>54363741</v>
      </c>
      <c r="H13" s="79" t="s">
        <v>103</v>
      </c>
      <c r="I13" s="82">
        <v>54.069347435085454</v>
      </c>
      <c r="J13" s="83">
        <f>+I13+I14+I15</f>
        <v>94.069347435085461</v>
      </c>
      <c r="K13" s="71"/>
      <c r="O13" s="86"/>
      <c r="P13" s="86"/>
      <c r="Q13" s="86"/>
      <c r="R13" s="86"/>
    </row>
    <row r="14" spans="2:18" ht="13.5">
      <c r="B14" s="106"/>
      <c r="C14" s="79" t="s">
        <v>104</v>
      </c>
      <c r="D14" s="80" t="s">
        <v>101</v>
      </c>
      <c r="E14" s="80" t="s">
        <v>102</v>
      </c>
      <c r="F14" s="81" t="s">
        <v>102</v>
      </c>
      <c r="G14" s="96" t="s">
        <v>69</v>
      </c>
      <c r="H14" s="79" t="s">
        <v>105</v>
      </c>
      <c r="I14" s="82">
        <v>25</v>
      </c>
      <c r="J14" s="83"/>
      <c r="K14" s="71"/>
      <c r="O14" s="86"/>
      <c r="P14" s="86"/>
      <c r="Q14" s="86"/>
      <c r="R14" s="86"/>
    </row>
    <row r="15" spans="2:18" ht="27">
      <c r="B15" s="107"/>
      <c r="C15" s="79" t="s">
        <v>106</v>
      </c>
      <c r="D15" s="80" t="s">
        <v>101</v>
      </c>
      <c r="E15" s="80" t="s">
        <v>102</v>
      </c>
      <c r="F15" s="81" t="s">
        <v>102</v>
      </c>
      <c r="G15" s="96" t="s">
        <v>76</v>
      </c>
      <c r="H15" s="79" t="s">
        <v>107</v>
      </c>
      <c r="I15" s="82">
        <v>15</v>
      </c>
      <c r="J15" s="87"/>
      <c r="K15" s="71"/>
      <c r="O15" s="103"/>
      <c r="P15" s="86"/>
      <c r="Q15" s="86"/>
      <c r="R15" s="86"/>
    </row>
    <row r="16" spans="2:18" ht="53.25" customHeight="1">
      <c r="B16" s="105" t="s">
        <v>39</v>
      </c>
      <c r="C16" s="79" t="s">
        <v>100</v>
      </c>
      <c r="D16" s="80" t="s">
        <v>101</v>
      </c>
      <c r="E16" s="80" t="s">
        <v>102</v>
      </c>
      <c r="F16" s="81" t="s">
        <v>102</v>
      </c>
      <c r="G16" s="96">
        <v>50809668</v>
      </c>
      <c r="H16" s="79" t="s">
        <v>103</v>
      </c>
      <c r="I16" s="82">
        <v>57.851430952077855</v>
      </c>
      <c r="J16" s="83">
        <f>+I16+I17+I18</f>
        <v>97.851430952077862</v>
      </c>
      <c r="K16" s="88" t="s">
        <v>108</v>
      </c>
      <c r="O16" s="86"/>
      <c r="P16" s="86"/>
      <c r="Q16" s="86"/>
      <c r="R16" s="86"/>
    </row>
    <row r="17" spans="2:11" ht="13.5">
      <c r="B17" s="106"/>
      <c r="C17" s="79" t="s">
        <v>104</v>
      </c>
      <c r="D17" s="80" t="s">
        <v>101</v>
      </c>
      <c r="E17" s="80" t="s">
        <v>102</v>
      </c>
      <c r="F17" s="81" t="s">
        <v>102</v>
      </c>
      <c r="G17" s="96" t="s">
        <v>69</v>
      </c>
      <c r="H17" s="79" t="s">
        <v>105</v>
      </c>
      <c r="I17" s="82">
        <v>25</v>
      </c>
      <c r="J17" s="83"/>
      <c r="K17" s="88"/>
    </row>
    <row r="18" spans="2:11" ht="27">
      <c r="B18" s="107"/>
      <c r="C18" s="79" t="s">
        <v>106</v>
      </c>
      <c r="D18" s="80" t="s">
        <v>101</v>
      </c>
      <c r="E18" s="80" t="s">
        <v>102</v>
      </c>
      <c r="F18" s="81" t="s">
        <v>102</v>
      </c>
      <c r="G18" s="96" t="s">
        <v>77</v>
      </c>
      <c r="H18" s="79" t="s">
        <v>107</v>
      </c>
      <c r="I18" s="82">
        <v>15</v>
      </c>
      <c r="J18" s="87"/>
      <c r="K18" s="88"/>
    </row>
    <row r="19" spans="2:11" ht="36.75" customHeight="1">
      <c r="B19" s="105" t="s">
        <v>40</v>
      </c>
      <c r="C19" s="79" t="s">
        <v>100</v>
      </c>
      <c r="D19" s="80" t="s">
        <v>101</v>
      </c>
      <c r="E19" s="80" t="s">
        <v>102</v>
      </c>
      <c r="F19" s="81" t="s">
        <v>102</v>
      </c>
      <c r="G19" s="96">
        <v>63099750</v>
      </c>
      <c r="H19" s="79" t="s">
        <v>103</v>
      </c>
      <c r="I19" s="82">
        <v>46.583576004659292</v>
      </c>
      <c r="J19" s="83">
        <f>+I19+I20+I21</f>
        <v>61.583576004659292</v>
      </c>
      <c r="K19" s="71"/>
    </row>
    <row r="20" spans="2:11" ht="13.5">
      <c r="B20" s="106"/>
      <c r="C20" s="79" t="s">
        <v>104</v>
      </c>
      <c r="D20" s="80"/>
      <c r="E20" s="80" t="s">
        <v>101</v>
      </c>
      <c r="F20" s="81" t="s">
        <v>102</v>
      </c>
      <c r="G20" s="96" t="s">
        <v>72</v>
      </c>
      <c r="H20" s="79" t="s">
        <v>105</v>
      </c>
      <c r="I20" s="82">
        <v>0</v>
      </c>
      <c r="J20" s="83"/>
      <c r="K20" s="71"/>
    </row>
    <row r="21" spans="2:11" ht="27">
      <c r="B21" s="107"/>
      <c r="C21" s="79" t="s">
        <v>106</v>
      </c>
      <c r="D21" s="80" t="s">
        <v>101</v>
      </c>
      <c r="E21" s="80" t="s">
        <v>102</v>
      </c>
      <c r="F21" s="81" t="s">
        <v>102</v>
      </c>
      <c r="G21" s="96" t="s">
        <v>77</v>
      </c>
      <c r="H21" s="79" t="s">
        <v>107</v>
      </c>
      <c r="I21" s="82">
        <v>15</v>
      </c>
      <c r="J21" s="87"/>
      <c r="K21" s="71"/>
    </row>
    <row r="22" spans="2:11" ht="27">
      <c r="B22" s="105" t="s">
        <v>41</v>
      </c>
      <c r="C22" s="79" t="s">
        <v>100</v>
      </c>
      <c r="D22" s="80" t="s">
        <v>101</v>
      </c>
      <c r="E22" s="80" t="s">
        <v>102</v>
      </c>
      <c r="F22" s="81" t="s">
        <v>102</v>
      </c>
      <c r="G22" s="96">
        <v>56204219</v>
      </c>
      <c r="H22" s="79" t="s">
        <v>103</v>
      </c>
      <c r="I22" s="82">
        <v>52.298778495614364</v>
      </c>
      <c r="J22" s="83">
        <f>+I22+I23+I24</f>
        <v>92.298778495614357</v>
      </c>
      <c r="K22" s="71"/>
    </row>
    <row r="23" spans="2:11" ht="13.5">
      <c r="B23" s="106"/>
      <c r="C23" s="79" t="s">
        <v>104</v>
      </c>
      <c r="D23" s="80" t="s">
        <v>101</v>
      </c>
      <c r="E23" s="80" t="s">
        <v>102</v>
      </c>
      <c r="F23" s="81" t="s">
        <v>102</v>
      </c>
      <c r="G23" s="96" t="s">
        <v>69</v>
      </c>
      <c r="H23" s="79" t="s">
        <v>105</v>
      </c>
      <c r="I23" s="82">
        <v>25</v>
      </c>
      <c r="J23" s="83"/>
      <c r="K23" s="71"/>
    </row>
    <row r="24" spans="2:11" ht="27">
      <c r="B24" s="107"/>
      <c r="C24" s="79" t="s">
        <v>106</v>
      </c>
      <c r="D24" s="80" t="s">
        <v>101</v>
      </c>
      <c r="E24" s="80" t="s">
        <v>102</v>
      </c>
      <c r="F24" s="81" t="s">
        <v>102</v>
      </c>
      <c r="G24" s="96" t="s">
        <v>77</v>
      </c>
      <c r="H24" s="79" t="s">
        <v>107</v>
      </c>
      <c r="I24" s="82">
        <v>15</v>
      </c>
      <c r="J24" s="87"/>
      <c r="K24" s="71"/>
    </row>
    <row r="25" spans="2:11" ht="27">
      <c r="B25" s="105" t="s">
        <v>45</v>
      </c>
      <c r="C25" s="79" t="s">
        <v>100</v>
      </c>
      <c r="D25" s="80" t="s">
        <v>101</v>
      </c>
      <c r="E25" s="80" t="s">
        <v>102</v>
      </c>
      <c r="F25" s="81" t="s">
        <v>102</v>
      </c>
      <c r="G25" s="96">
        <v>48990200</v>
      </c>
      <c r="H25" s="79" t="s">
        <v>103</v>
      </c>
      <c r="I25" s="82">
        <v>60</v>
      </c>
      <c r="J25" s="83">
        <f>+I25+I26+I27</f>
        <v>87.5</v>
      </c>
      <c r="K25" s="71"/>
    </row>
    <row r="26" spans="2:11" ht="13.5">
      <c r="B26" s="106"/>
      <c r="C26" s="79" t="s">
        <v>104</v>
      </c>
      <c r="D26" s="80" t="s">
        <v>101</v>
      </c>
      <c r="E26" s="80" t="s">
        <v>102</v>
      </c>
      <c r="F26" s="81" t="s">
        <v>102</v>
      </c>
      <c r="G26" s="96" t="s">
        <v>70</v>
      </c>
      <c r="H26" s="79" t="s">
        <v>105</v>
      </c>
      <c r="I26" s="104">
        <v>12.5</v>
      </c>
      <c r="J26" s="83"/>
      <c r="K26" s="71"/>
    </row>
    <row r="27" spans="2:11" ht="27">
      <c r="B27" s="107"/>
      <c r="C27" s="79" t="s">
        <v>106</v>
      </c>
      <c r="D27" s="80" t="s">
        <v>101</v>
      </c>
      <c r="E27" s="80" t="s">
        <v>102</v>
      </c>
      <c r="F27" s="81" t="s">
        <v>102</v>
      </c>
      <c r="G27" s="96" t="s">
        <v>77</v>
      </c>
      <c r="H27" s="79" t="s">
        <v>107</v>
      </c>
      <c r="I27" s="82">
        <v>15</v>
      </c>
      <c r="J27" s="87"/>
      <c r="K27" s="71"/>
    </row>
    <row r="28" spans="2:11">
      <c r="B28" s="71"/>
      <c r="C28" s="71"/>
      <c r="D28" s="71"/>
      <c r="E28" s="99"/>
      <c r="F28" s="71"/>
      <c r="G28" s="93"/>
      <c r="H28" s="71"/>
      <c r="I28" s="71"/>
      <c r="J28" s="71"/>
      <c r="K28" s="71"/>
    </row>
    <row r="29" spans="2:11">
      <c r="B29" s="71"/>
      <c r="C29" s="71"/>
      <c r="D29" s="71"/>
      <c r="E29" s="99"/>
      <c r="F29" s="71"/>
      <c r="G29" s="93"/>
      <c r="H29" s="71"/>
      <c r="I29" s="71"/>
      <c r="J29" s="71"/>
      <c r="K29" s="71"/>
    </row>
  </sheetData>
  <mergeCells count="21">
    <mergeCell ref="B13:B15"/>
    <mergeCell ref="B10:B12"/>
    <mergeCell ref="B22:B24"/>
    <mergeCell ref="B25:B27"/>
    <mergeCell ref="J19:J21"/>
    <mergeCell ref="J22:J24"/>
    <mergeCell ref="J25:J27"/>
    <mergeCell ref="K16:K18"/>
    <mergeCell ref="B19:B21"/>
    <mergeCell ref="B16:B18"/>
    <mergeCell ref="J8:J9"/>
    <mergeCell ref="J10:J12"/>
    <mergeCell ref="J13:J15"/>
    <mergeCell ref="J16:J18"/>
    <mergeCell ref="C7:I7"/>
    <mergeCell ref="B8:B9"/>
    <mergeCell ref="C8:C9"/>
    <mergeCell ref="D8:F8"/>
    <mergeCell ref="G8:G9"/>
    <mergeCell ref="H8:H9"/>
    <mergeCell ref="I8:I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2FF2F323375446949CBF743549B2C7" ma:contentTypeVersion="15" ma:contentTypeDescription="Crear nuevo documento." ma:contentTypeScope="" ma:versionID="66b9cb28f2a8ddc0eb69447c5c6d5d35">
  <xsd:schema xmlns:xsd="http://www.w3.org/2001/XMLSchema" xmlns:xs="http://www.w3.org/2001/XMLSchema" xmlns:p="http://schemas.microsoft.com/office/2006/metadata/properties" xmlns:ns3="ffff67c9-0000-4e36-8419-c76bad1c25c6" xmlns:ns4="3cc2066d-988a-4d94-b7bc-980d8b340f3d" targetNamespace="http://schemas.microsoft.com/office/2006/metadata/properties" ma:root="true" ma:fieldsID="6f342a8f2e00a1874fc2da74294e084a" ns3:_="" ns4:_="">
    <xsd:import namespace="ffff67c9-0000-4e36-8419-c76bad1c25c6"/>
    <xsd:import namespace="3cc2066d-988a-4d94-b7bc-980d8b340f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f67c9-0000-4e36-8419-c76bad1c25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2066d-988a-4d94-b7bc-980d8b340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fff67c9-0000-4e36-8419-c76bad1c25c6" xsi:nil="true"/>
  </documentManagement>
</p:properties>
</file>

<file path=customXml/itemProps1.xml><?xml version="1.0" encoding="utf-8"?>
<ds:datastoreItem xmlns:ds="http://schemas.openxmlformats.org/officeDocument/2006/customXml" ds:itemID="{4064DB91-EC50-4745-8986-C581739E1CAB}"/>
</file>

<file path=customXml/itemProps2.xml><?xml version="1.0" encoding="utf-8"?>
<ds:datastoreItem xmlns:ds="http://schemas.openxmlformats.org/officeDocument/2006/customXml" ds:itemID="{C714786F-895E-4E35-B881-8075EED1FEE0}"/>
</file>

<file path=customXml/itemProps3.xml><?xml version="1.0" encoding="utf-8"?>
<ds:datastoreItem xmlns:ds="http://schemas.openxmlformats.org/officeDocument/2006/customXml" ds:itemID="{7E9A3213-2952-402B-916C-DF65978B29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2026-03-10T19:21:03Z</dcterms:created>
  <dcterms:modified xsi:type="dcterms:W3CDTF">2026-04-15T15:31:13Z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0x0101009A2FF2F323375446949CBF743549B2C7</vt:lpwstr>
  </property>
</Properties>
</file>