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dres.marin\Desktop\ADQUISICIONES DISAM 2016 al 29-9-2023\COMPRAS\2025\MUEBLES CENTRO DIAGNOSTICO\"/>
    </mc:Choice>
  </mc:AlternateContent>
  <xr:revisionPtr revIDLastSave="0" documentId="13_ncr:1_{E9AF4A99-E8C4-49D7-BD35-F65AB7663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B7" i="2"/>
  <c r="C7" i="2" s="1"/>
  <c r="B27" i="2" s="1"/>
  <c r="B6" i="2"/>
  <c r="C6" i="2" s="1"/>
  <c r="B26" i="2" s="1"/>
  <c r="C23" i="2"/>
  <c r="C22" i="2"/>
  <c r="N21" i="2"/>
  <c r="M21" i="2"/>
  <c r="C19" i="2"/>
  <c r="C18" i="2"/>
  <c r="C15" i="2"/>
  <c r="C14" i="2"/>
  <c r="C11" i="2"/>
  <c r="C10" i="2"/>
  <c r="R8" i="2"/>
  <c r="Q8" i="2"/>
  <c r="H3" i="2"/>
  <c r="G3" i="2"/>
  <c r="H2" i="2"/>
  <c r="G2" i="2"/>
  <c r="C23" i="1"/>
  <c r="C22" i="1"/>
  <c r="C19" i="1"/>
  <c r="C18" i="1"/>
  <c r="C15" i="1"/>
  <c r="C14" i="1"/>
  <c r="C11" i="1"/>
  <c r="C10" i="1"/>
  <c r="B7" i="1"/>
  <c r="C7" i="1" s="1"/>
  <c r="B27" i="1" s="1"/>
  <c r="B6" i="1"/>
  <c r="C6" i="1" s="1"/>
  <c r="B26" i="1" s="1"/>
  <c r="H3" i="1"/>
  <c r="H2" i="1"/>
  <c r="G3" i="1"/>
  <c r="G2" i="1"/>
  <c r="R8" i="1"/>
  <c r="Q8" i="1"/>
  <c r="N21" i="1"/>
  <c r="M21" i="1"/>
</calcChain>
</file>

<file path=xl/sharedStrings.xml><?xml version="1.0" encoding="utf-8"?>
<sst xmlns="http://schemas.openxmlformats.org/spreadsheetml/2006/main" count="138" uniqueCount="49">
  <si>
    <t>EVALUACION CONVENIO MARCO 5802381-9183CLUZ</t>
  </si>
  <si>
    <t>EVENTAIL SPA, RUT 76.710.414-6</t>
  </si>
  <si>
    <t>STATUS SPA, RUT 77.393.671-4</t>
  </si>
  <si>
    <t>OFERTA ECONÓMICA</t>
  </si>
  <si>
    <t>PUNTAJE</t>
  </si>
  <si>
    <t>PONDERADO</t>
  </si>
  <si>
    <t>EXPERIENCIA EN FABRICACION DE MUEBLES EN RUBRO DE SALUD PÚBLICA</t>
  </si>
  <si>
    <t>EXPERIENCIA EN FABRICACION DE MUEBLES EN EL ÁREA PÚBLICA EN GENERAL</t>
  </si>
  <si>
    <t>PLAZO DE ENTREGA</t>
  </si>
  <si>
    <t>CUMPLIMIENTO DE REQUISITOS FORMALES</t>
  </si>
  <si>
    <t>PRECIO</t>
  </si>
  <si>
    <t>EXP SALUD</t>
  </si>
  <si>
    <t>EXP PUBLICO</t>
  </si>
  <si>
    <t xml:space="preserve">PLAZO </t>
  </si>
  <si>
    <t>CRF</t>
  </si>
  <si>
    <t>OC SALUD</t>
  </si>
  <si>
    <t>STATUS</t>
  </si>
  <si>
    <t>EVENTAIL</t>
  </si>
  <si>
    <t>1152-815-SE24</t>
  </si>
  <si>
    <t>1272565-1618-SE24</t>
  </si>
  <si>
    <t>1057501-24315-SE25</t>
  </si>
  <si>
    <t>1057898-18-SE25</t>
  </si>
  <si>
    <t>1272565-1093-SE24</t>
  </si>
  <si>
    <t>4464-762-SE23</t>
  </si>
  <si>
    <t>1057536-2654-SE25</t>
  </si>
  <si>
    <t>5586-1670-SE23</t>
  </si>
  <si>
    <t>744-23-SE25</t>
  </si>
  <si>
    <t>2483-1181-SE23</t>
  </si>
  <si>
    <t>2667-1838-SE23</t>
  </si>
  <si>
    <t>2760-4-SE23</t>
  </si>
  <si>
    <t>2981-116-SE23</t>
  </si>
  <si>
    <t>3289-212-SE23</t>
  </si>
  <si>
    <t>4179-957-SE23</t>
  </si>
  <si>
    <t>1183926-2-SE23</t>
  </si>
  <si>
    <t>3891-412-SE23</t>
  </si>
  <si>
    <t>1079639-934-SE23</t>
  </si>
  <si>
    <t>976-510-SE23</t>
  </si>
  <si>
    <t>5178-3944-CM24</t>
  </si>
  <si>
    <t>1057471-1-CM24</t>
  </si>
  <si>
    <t>1057967-96-SE24</t>
  </si>
  <si>
    <t>2428-363-CM25</t>
  </si>
  <si>
    <t>3444-79-CM25</t>
  </si>
  <si>
    <t>868-115-CM24</t>
  </si>
  <si>
    <t>OC PUBLICA</t>
  </si>
  <si>
    <t>PUNTAJE TOTAL</t>
  </si>
  <si>
    <t>dcto EVENTAIL</t>
  </si>
  <si>
    <t>CORRIGE PLAZO</t>
  </si>
  <si>
    <t>CORRIGE EXPERIENCIA</t>
  </si>
  <si>
    <t>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</si>
</sst>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2" borderId="0" xfId="0" applyFill="1" applyAlignment="1">
      <alignment wrapText="1"/>
    </xf>
    <xf numFmtId="2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1" max="1" width="66.5703125" bestFit="1" customWidth="1"/>
    <col min="5" max="5" width="3.140625" customWidth="1"/>
    <col min="7" max="8" width="12.5703125" bestFit="1" customWidth="1"/>
    <col min="11" max="11" width="12.7109375" customWidth="1"/>
    <col min="12" max="12" width="18.5703125" bestFit="1" customWidth="1"/>
    <col min="13" max="14" width="12.5703125" bestFit="1" customWidth="1"/>
    <col min="16" max="16" width="15.28515625" bestFit="1" customWidth="1"/>
    <col min="17" max="18" width="11.5703125" bestFit="1" customWidth="1"/>
  </cols>
  <sheetData>
    <row r="1" spans="1:18" x14ac:dyDescent="0.25">
      <c r="A1" s="6" t="s">
        <v>0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L1" s="6" t="s">
        <v>16</v>
      </c>
      <c r="M1" s="6" t="s">
        <v>15</v>
      </c>
      <c r="N1" s="6" t="s">
        <v>43</v>
      </c>
      <c r="P1" s="6" t="s">
        <v>17</v>
      </c>
      <c r="Q1" s="6" t="s">
        <v>15</v>
      </c>
      <c r="R1" s="6" t="s">
        <v>43</v>
      </c>
    </row>
    <row r="2" spans="1:18" x14ac:dyDescent="0.25">
      <c r="A2" s="1" t="s">
        <v>2</v>
      </c>
      <c r="F2">
        <v>13417801</v>
      </c>
      <c r="G2" s="4">
        <f>M21</f>
        <v>260387422</v>
      </c>
      <c r="H2" s="4">
        <f>N21</f>
        <v>500847581</v>
      </c>
      <c r="I2">
        <v>15</v>
      </c>
      <c r="J2" t="s">
        <v>46</v>
      </c>
      <c r="L2" t="s">
        <v>18</v>
      </c>
      <c r="M2">
        <v>24656292</v>
      </c>
      <c r="P2" t="s">
        <v>37</v>
      </c>
      <c r="Q2">
        <v>38832000</v>
      </c>
    </row>
    <row r="3" spans="1:18" x14ac:dyDescent="0.25">
      <c r="A3" s="1" t="s">
        <v>1</v>
      </c>
      <c r="F3">
        <v>15426121</v>
      </c>
      <c r="G3" s="4">
        <f>Q8</f>
        <v>71655232</v>
      </c>
      <c r="H3" s="4">
        <f>R8</f>
        <v>38854130</v>
      </c>
      <c r="I3">
        <v>15</v>
      </c>
      <c r="J3" t="s">
        <v>47</v>
      </c>
      <c r="L3" t="s">
        <v>19</v>
      </c>
      <c r="M3">
        <v>41387557</v>
      </c>
      <c r="P3" t="s">
        <v>38</v>
      </c>
      <c r="Q3">
        <v>14343120</v>
      </c>
    </row>
    <row r="4" spans="1:18" x14ac:dyDescent="0.25">
      <c r="L4" t="s">
        <v>20</v>
      </c>
      <c r="M4">
        <v>34594326</v>
      </c>
      <c r="P4" t="s">
        <v>39</v>
      </c>
      <c r="Q4">
        <v>18480112</v>
      </c>
    </row>
    <row r="5" spans="1:18" x14ac:dyDescent="0.25">
      <c r="A5" s="6" t="s">
        <v>3</v>
      </c>
      <c r="B5" t="s">
        <v>4</v>
      </c>
      <c r="C5" t="s">
        <v>5</v>
      </c>
      <c r="D5" s="2">
        <v>0.15</v>
      </c>
      <c r="L5" t="s">
        <v>21</v>
      </c>
      <c r="M5">
        <v>25775400</v>
      </c>
      <c r="P5" t="s">
        <v>40</v>
      </c>
      <c r="R5">
        <v>11935992</v>
      </c>
    </row>
    <row r="6" spans="1:18" x14ac:dyDescent="0.25">
      <c r="A6" s="1" t="s">
        <v>2</v>
      </c>
      <c r="B6" s="5">
        <f>($F$3/F2)*100</f>
        <v>114.96757926280171</v>
      </c>
      <c r="C6" s="5">
        <f>B6*$D$5</f>
        <v>17.245136889420255</v>
      </c>
      <c r="L6" t="s">
        <v>22</v>
      </c>
      <c r="M6">
        <v>24571596</v>
      </c>
      <c r="P6" t="s">
        <v>41</v>
      </c>
      <c r="R6">
        <v>15557584</v>
      </c>
    </row>
    <row r="7" spans="1:18" x14ac:dyDescent="0.25">
      <c r="A7" s="1" t="s">
        <v>1</v>
      </c>
      <c r="B7">
        <f>($F$3/F3)*100</f>
        <v>100</v>
      </c>
      <c r="C7">
        <f>B7*$D$5</f>
        <v>15</v>
      </c>
      <c r="L7" t="s">
        <v>23</v>
      </c>
      <c r="M7">
        <v>99958078</v>
      </c>
      <c r="P7" t="s">
        <v>42</v>
      </c>
      <c r="R7">
        <v>11360554</v>
      </c>
    </row>
    <row r="8" spans="1:18" x14ac:dyDescent="0.25">
      <c r="L8" t="s">
        <v>24</v>
      </c>
      <c r="M8">
        <v>9444173</v>
      </c>
      <c r="Q8" s="3">
        <f>SUM(Q2:Q4)</f>
        <v>71655232</v>
      </c>
      <c r="R8" s="3">
        <f>SUM(R5:R7)</f>
        <v>38854130</v>
      </c>
    </row>
    <row r="9" spans="1:18" x14ac:dyDescent="0.25">
      <c r="A9" s="6" t="s">
        <v>6</v>
      </c>
      <c r="B9" t="s">
        <v>4</v>
      </c>
      <c r="C9" t="s">
        <v>5</v>
      </c>
      <c r="D9" s="2">
        <v>0.35</v>
      </c>
      <c r="L9" t="s">
        <v>25</v>
      </c>
      <c r="N9">
        <v>123316130</v>
      </c>
    </row>
    <row r="10" spans="1:18" x14ac:dyDescent="0.25">
      <c r="A10" s="1" t="s">
        <v>2</v>
      </c>
      <c r="B10">
        <v>100</v>
      </c>
      <c r="C10">
        <f>B10*$D$9</f>
        <v>35</v>
      </c>
      <c r="L10" t="s">
        <v>26</v>
      </c>
      <c r="N10">
        <v>24978095</v>
      </c>
    </row>
    <row r="11" spans="1:18" x14ac:dyDescent="0.25">
      <c r="A11" s="1" t="s">
        <v>1</v>
      </c>
      <c r="B11">
        <v>100</v>
      </c>
      <c r="C11">
        <f>B11*$D$9</f>
        <v>35</v>
      </c>
      <c r="L11" t="s">
        <v>27</v>
      </c>
      <c r="N11">
        <v>25382700</v>
      </c>
    </row>
    <row r="12" spans="1:18" x14ac:dyDescent="0.25">
      <c r="L12" t="s">
        <v>28</v>
      </c>
      <c r="N12">
        <v>33617500</v>
      </c>
    </row>
    <row r="13" spans="1:18" x14ac:dyDescent="0.25">
      <c r="A13" s="6" t="s">
        <v>7</v>
      </c>
      <c r="B13" t="s">
        <v>4</v>
      </c>
      <c r="C13" t="s">
        <v>5</v>
      </c>
      <c r="D13" s="2">
        <v>0.25</v>
      </c>
      <c r="L13" t="s">
        <v>29</v>
      </c>
      <c r="N13">
        <v>28968765</v>
      </c>
    </row>
    <row r="14" spans="1:18" x14ac:dyDescent="0.25">
      <c r="A14" s="1" t="s">
        <v>2</v>
      </c>
      <c r="B14">
        <v>100</v>
      </c>
      <c r="C14">
        <f>B14*$D$13</f>
        <v>25</v>
      </c>
      <c r="L14" t="s">
        <v>30</v>
      </c>
      <c r="N14">
        <v>27497844</v>
      </c>
    </row>
    <row r="15" spans="1:18" x14ac:dyDescent="0.25">
      <c r="A15" s="1" t="s">
        <v>1</v>
      </c>
      <c r="B15">
        <v>100</v>
      </c>
      <c r="C15">
        <f>B15*$D$13</f>
        <v>25</v>
      </c>
      <c r="L15" t="s">
        <v>31</v>
      </c>
      <c r="N15">
        <v>30807910</v>
      </c>
    </row>
    <row r="16" spans="1:18" x14ac:dyDescent="0.25">
      <c r="L16" t="s">
        <v>32</v>
      </c>
      <c r="N16">
        <v>137142055</v>
      </c>
    </row>
    <row r="17" spans="1:14" x14ac:dyDescent="0.25">
      <c r="A17" s="6" t="s">
        <v>8</v>
      </c>
      <c r="B17" t="s">
        <v>4</v>
      </c>
      <c r="C17" t="s">
        <v>5</v>
      </c>
      <c r="D17" s="2">
        <v>0.2</v>
      </c>
      <c r="L17" t="s">
        <v>33</v>
      </c>
      <c r="N17">
        <v>41919502</v>
      </c>
    </row>
    <row r="18" spans="1:14" x14ac:dyDescent="0.25">
      <c r="A18" s="1" t="s">
        <v>2</v>
      </c>
      <c r="B18">
        <v>100</v>
      </c>
      <c r="C18">
        <f>B18*$D$17</f>
        <v>20</v>
      </c>
      <c r="L18" t="s">
        <v>34</v>
      </c>
      <c r="N18">
        <v>9123730</v>
      </c>
    </row>
    <row r="19" spans="1:14" x14ac:dyDescent="0.25">
      <c r="A19" s="1" t="s">
        <v>1</v>
      </c>
      <c r="B19">
        <v>100</v>
      </c>
      <c r="C19">
        <f>B19*$D$17</f>
        <v>20</v>
      </c>
      <c r="L19" t="s">
        <v>35</v>
      </c>
      <c r="N19">
        <v>7734400</v>
      </c>
    </row>
    <row r="20" spans="1:14" x14ac:dyDescent="0.25">
      <c r="L20" t="s">
        <v>36</v>
      </c>
      <c r="N20">
        <v>10358950</v>
      </c>
    </row>
    <row r="21" spans="1:14" x14ac:dyDescent="0.25">
      <c r="A21" s="6" t="s">
        <v>9</v>
      </c>
      <c r="B21" t="s">
        <v>4</v>
      </c>
      <c r="C21" t="s">
        <v>5</v>
      </c>
      <c r="D21" s="2">
        <v>0.05</v>
      </c>
      <c r="M21" s="3">
        <f>SUM(M2:M8)</f>
        <v>260387422</v>
      </c>
      <c r="N21" s="3">
        <f>SUM(N9:N20)</f>
        <v>500847581</v>
      </c>
    </row>
    <row r="22" spans="1:14" x14ac:dyDescent="0.25">
      <c r="A22" s="1" t="s">
        <v>2</v>
      </c>
      <c r="B22">
        <v>30</v>
      </c>
      <c r="C22">
        <f>B22*$D$21</f>
        <v>1.5</v>
      </c>
    </row>
    <row r="23" spans="1:14" x14ac:dyDescent="0.25">
      <c r="A23" s="1" t="s">
        <v>1</v>
      </c>
      <c r="B23">
        <v>30</v>
      </c>
      <c r="C23">
        <f>B23*$D$21</f>
        <v>1.5</v>
      </c>
    </row>
    <row r="25" spans="1:14" x14ac:dyDescent="0.25">
      <c r="A25" s="6" t="s">
        <v>44</v>
      </c>
    </row>
    <row r="26" spans="1:14" x14ac:dyDescent="0.25">
      <c r="A26" s="7" t="s">
        <v>2</v>
      </c>
      <c r="B26" s="8">
        <f>C6+C10+C14+C18+C22</f>
        <v>98.745136889420252</v>
      </c>
      <c r="C26" s="6" t="s">
        <v>48</v>
      </c>
    </row>
    <row r="27" spans="1:14" x14ac:dyDescent="0.25">
      <c r="A27" s="1" t="s">
        <v>1</v>
      </c>
      <c r="B27" s="5">
        <f>C7+C11+C15+C19+C23</f>
        <v>96.5</v>
      </c>
    </row>
  </sheetData>
  <pageMargins left="0.7" right="0.7" top="0.75" bottom="0.75" header="0.3" footer="0.3"/>
  <pageSetup scale="48" fitToHeight="0" orientation="landscape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6568-0AE8-4D6D-BCE7-21E967883ACE}">
  <dimension ref="A1:R29"/>
  <sheetViews>
    <sheetView workbookViewId="0">
      <selection activeCell="H24" sqref="H24"/>
    </sheetView>
  </sheetViews>
  <sheetFormatPr baseColWidth="10" defaultColWidth="9.140625" defaultRowHeight="15" x14ac:dyDescent="0.25"/>
  <cols>
    <col min="1" max="1" width="66.5703125" bestFit="1" customWidth="1"/>
    <col min="2" max="2" width="9.5703125" bestFit="1" customWidth="1"/>
    <col min="7" max="8" width="12.5703125" bestFit="1" customWidth="1"/>
    <col min="12" max="12" width="18.5703125" bestFit="1" customWidth="1"/>
    <col min="13" max="14" width="12.5703125" bestFit="1" customWidth="1"/>
    <col min="16" max="16" width="15.28515625" bestFit="1" customWidth="1"/>
    <col min="17" max="18" width="11.5703125" bestFit="1" customWidth="1"/>
  </cols>
  <sheetData>
    <row r="1" spans="1:18" x14ac:dyDescent="0.25">
      <c r="A1" t="s">
        <v>0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L1" t="s">
        <v>16</v>
      </c>
      <c r="M1" t="s">
        <v>15</v>
      </c>
      <c r="N1" t="s">
        <v>43</v>
      </c>
      <c r="P1" t="s">
        <v>17</v>
      </c>
      <c r="Q1" t="s">
        <v>15</v>
      </c>
      <c r="R1" t="s">
        <v>43</v>
      </c>
    </row>
    <row r="2" spans="1:18" x14ac:dyDescent="0.25">
      <c r="A2" s="1" t="s">
        <v>2</v>
      </c>
      <c r="F2">
        <v>13417801</v>
      </c>
      <c r="G2" s="4">
        <f>M21</f>
        <v>260387422</v>
      </c>
      <c r="H2" s="4">
        <f>N21</f>
        <v>500847581</v>
      </c>
      <c r="I2">
        <v>15</v>
      </c>
      <c r="J2">
        <v>30</v>
      </c>
      <c r="L2" t="s">
        <v>18</v>
      </c>
      <c r="M2">
        <v>24656292</v>
      </c>
      <c r="P2" t="s">
        <v>37</v>
      </c>
      <c r="Q2">
        <v>38832000</v>
      </c>
    </row>
    <row r="3" spans="1:18" x14ac:dyDescent="0.25">
      <c r="A3" s="1" t="s">
        <v>1</v>
      </c>
      <c r="F3">
        <v>15426121</v>
      </c>
      <c r="G3" s="4">
        <f>Q8</f>
        <v>71655232</v>
      </c>
      <c r="H3" s="4">
        <f>R8</f>
        <v>38854130</v>
      </c>
      <c r="I3">
        <v>15</v>
      </c>
      <c r="J3">
        <v>30</v>
      </c>
      <c r="L3" t="s">
        <v>19</v>
      </c>
      <c r="M3">
        <v>41387557</v>
      </c>
      <c r="P3" t="s">
        <v>38</v>
      </c>
      <c r="Q3">
        <v>14343120</v>
      </c>
    </row>
    <row r="4" spans="1:18" x14ac:dyDescent="0.25">
      <c r="L4" t="s">
        <v>20</v>
      </c>
      <c r="M4">
        <v>34594326</v>
      </c>
      <c r="P4" t="s">
        <v>39</v>
      </c>
      <c r="Q4">
        <v>18480112</v>
      </c>
    </row>
    <row r="5" spans="1:18" x14ac:dyDescent="0.25">
      <c r="A5" t="s">
        <v>3</v>
      </c>
      <c r="B5" t="s">
        <v>4</v>
      </c>
      <c r="C5" t="s">
        <v>5</v>
      </c>
      <c r="D5" s="2">
        <v>0.15</v>
      </c>
      <c r="L5" t="s">
        <v>21</v>
      </c>
      <c r="M5">
        <v>25775400</v>
      </c>
      <c r="P5" t="s">
        <v>40</v>
      </c>
      <c r="R5">
        <v>11935992</v>
      </c>
    </row>
    <row r="6" spans="1:18" x14ac:dyDescent="0.25">
      <c r="A6" s="1" t="s">
        <v>2</v>
      </c>
      <c r="B6" s="5">
        <f>($F$2/F2)*100</f>
        <v>100</v>
      </c>
      <c r="C6" s="5">
        <f>B6*$D$5</f>
        <v>15</v>
      </c>
      <c r="L6" t="s">
        <v>22</v>
      </c>
      <c r="M6">
        <v>24571596</v>
      </c>
      <c r="P6" t="s">
        <v>41</v>
      </c>
      <c r="R6">
        <v>15557584</v>
      </c>
    </row>
    <row r="7" spans="1:18" x14ac:dyDescent="0.25">
      <c r="A7" s="1" t="s">
        <v>1</v>
      </c>
      <c r="B7" s="5">
        <f>($F$2/F3)*100</f>
        <v>86.981043387381703</v>
      </c>
      <c r="C7">
        <f>B7*$D$5</f>
        <v>13.047156508107255</v>
      </c>
      <c r="L7" t="s">
        <v>23</v>
      </c>
      <c r="M7">
        <v>99958078</v>
      </c>
      <c r="P7" t="s">
        <v>42</v>
      </c>
      <c r="R7">
        <v>11360554</v>
      </c>
    </row>
    <row r="8" spans="1:18" x14ac:dyDescent="0.25">
      <c r="L8" t="s">
        <v>24</v>
      </c>
      <c r="M8">
        <v>9444173</v>
      </c>
      <c r="Q8" s="3">
        <f>SUM(Q2:Q4)</f>
        <v>71655232</v>
      </c>
      <c r="R8" s="3">
        <f>SUM(R5:R7)</f>
        <v>38854130</v>
      </c>
    </row>
    <row r="9" spans="1:18" x14ac:dyDescent="0.25">
      <c r="A9" t="s">
        <v>6</v>
      </c>
      <c r="B9" t="s">
        <v>4</v>
      </c>
      <c r="C9" t="s">
        <v>5</v>
      </c>
      <c r="D9" s="2">
        <v>0.35</v>
      </c>
      <c r="L9" t="s">
        <v>25</v>
      </c>
      <c r="N9">
        <v>123316130</v>
      </c>
    </row>
    <row r="10" spans="1:18" x14ac:dyDescent="0.25">
      <c r="A10" s="1" t="s">
        <v>2</v>
      </c>
      <c r="B10">
        <v>100</v>
      </c>
      <c r="C10">
        <f>B10*$D$9</f>
        <v>35</v>
      </c>
      <c r="L10" t="s">
        <v>26</v>
      </c>
      <c r="N10">
        <v>24978095</v>
      </c>
    </row>
    <row r="11" spans="1:18" x14ac:dyDescent="0.25">
      <c r="A11" s="1" t="s">
        <v>1</v>
      </c>
      <c r="B11">
        <v>100</v>
      </c>
      <c r="C11">
        <f>B11*$D$9</f>
        <v>35</v>
      </c>
      <c r="L11" t="s">
        <v>27</v>
      </c>
      <c r="N11">
        <v>25382700</v>
      </c>
    </row>
    <row r="12" spans="1:18" x14ac:dyDescent="0.25">
      <c r="L12" t="s">
        <v>28</v>
      </c>
      <c r="N12">
        <v>33617500</v>
      </c>
    </row>
    <row r="13" spans="1:18" x14ac:dyDescent="0.25">
      <c r="A13" t="s">
        <v>7</v>
      </c>
      <c r="B13" t="s">
        <v>4</v>
      </c>
      <c r="C13" t="s">
        <v>5</v>
      </c>
      <c r="D13" s="2">
        <v>0.25</v>
      </c>
      <c r="L13" t="s">
        <v>29</v>
      </c>
      <c r="N13">
        <v>28968765</v>
      </c>
    </row>
    <row r="14" spans="1:18" x14ac:dyDescent="0.25">
      <c r="A14" s="1" t="s">
        <v>2</v>
      </c>
      <c r="B14">
        <v>100</v>
      </c>
      <c r="C14">
        <f>B14*$D$13</f>
        <v>25</v>
      </c>
      <c r="L14" t="s">
        <v>30</v>
      </c>
      <c r="N14">
        <v>27497844</v>
      </c>
    </row>
    <row r="15" spans="1:18" x14ac:dyDescent="0.25">
      <c r="A15" s="1" t="s">
        <v>1</v>
      </c>
      <c r="B15">
        <v>100</v>
      </c>
      <c r="C15">
        <f>B15*$D$13</f>
        <v>25</v>
      </c>
      <c r="L15" t="s">
        <v>31</v>
      </c>
      <c r="N15">
        <v>30807910</v>
      </c>
    </row>
    <row r="16" spans="1:18" x14ac:dyDescent="0.25">
      <c r="L16" t="s">
        <v>32</v>
      </c>
      <c r="N16">
        <v>137142055</v>
      </c>
    </row>
    <row r="17" spans="1:14" x14ac:dyDescent="0.25">
      <c r="A17" t="s">
        <v>8</v>
      </c>
      <c r="B17" t="s">
        <v>4</v>
      </c>
      <c r="C17" t="s">
        <v>5</v>
      </c>
      <c r="D17" s="2">
        <v>0.2</v>
      </c>
      <c r="L17" t="s">
        <v>33</v>
      </c>
      <c r="N17">
        <v>41919502</v>
      </c>
    </row>
    <row r="18" spans="1:14" x14ac:dyDescent="0.25">
      <c r="A18" s="1" t="s">
        <v>2</v>
      </c>
      <c r="B18">
        <v>100</v>
      </c>
      <c r="C18">
        <f>B18*$D$17</f>
        <v>20</v>
      </c>
      <c r="L18" t="s">
        <v>34</v>
      </c>
      <c r="N18">
        <v>9123730</v>
      </c>
    </row>
    <row r="19" spans="1:14" x14ac:dyDescent="0.25">
      <c r="A19" s="1" t="s">
        <v>1</v>
      </c>
      <c r="B19">
        <v>100</v>
      </c>
      <c r="C19">
        <f>B19*$D$17</f>
        <v>20</v>
      </c>
      <c r="L19" t="s">
        <v>35</v>
      </c>
      <c r="N19">
        <v>7734400</v>
      </c>
    </row>
    <row r="20" spans="1:14" x14ac:dyDescent="0.25">
      <c r="L20" t="s">
        <v>36</v>
      </c>
      <c r="N20">
        <v>10358950</v>
      </c>
    </row>
    <row r="21" spans="1:14" x14ac:dyDescent="0.25">
      <c r="A21" t="s">
        <v>9</v>
      </c>
      <c r="B21" t="s">
        <v>4</v>
      </c>
      <c r="C21" t="s">
        <v>5</v>
      </c>
      <c r="D21" s="2">
        <v>0.05</v>
      </c>
      <c r="M21" s="3">
        <f>SUM(M2:M8)</f>
        <v>260387422</v>
      </c>
      <c r="N21" s="3">
        <f>SUM(N9:N20)</f>
        <v>500847581</v>
      </c>
    </row>
    <row r="22" spans="1:14" x14ac:dyDescent="0.25">
      <c r="A22" s="1" t="s">
        <v>2</v>
      </c>
      <c r="B22">
        <v>30</v>
      </c>
      <c r="C22">
        <f>B22*$D$21</f>
        <v>1.5</v>
      </c>
    </row>
    <row r="23" spans="1:14" x14ac:dyDescent="0.25">
      <c r="A23" s="1" t="s">
        <v>1</v>
      </c>
      <c r="B23">
        <v>30</v>
      </c>
      <c r="C23">
        <f>B23*$D$21</f>
        <v>1.5</v>
      </c>
    </row>
    <row r="25" spans="1:14" x14ac:dyDescent="0.25">
      <c r="A25" t="s">
        <v>44</v>
      </c>
    </row>
    <row r="26" spans="1:14" x14ac:dyDescent="0.25">
      <c r="A26" s="1" t="s">
        <v>2</v>
      </c>
      <c r="B26" s="5">
        <f>C6+C10+C14+C18+C22</f>
        <v>96.5</v>
      </c>
    </row>
    <row r="27" spans="1:14" x14ac:dyDescent="0.25">
      <c r="A27" s="1" t="s">
        <v>1</v>
      </c>
      <c r="B27" s="5">
        <f>C7+C11+C15+C19+C23</f>
        <v>94.547156508107264</v>
      </c>
    </row>
    <row r="28" spans="1:14" x14ac:dyDescent="0.25">
      <c r="G28">
        <v>15740940</v>
      </c>
      <c r="H28">
        <f>G28*H29</f>
        <v>3148188</v>
      </c>
      <c r="I28">
        <f>G28-H28</f>
        <v>12592752</v>
      </c>
    </row>
    <row r="29" spans="1:14" x14ac:dyDescent="0.25">
      <c r="F29" t="s">
        <v>45</v>
      </c>
      <c r="H29" s="2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 Chamia</dc:creator>
  <cp:lastModifiedBy>Andres Marin Chamia</cp:lastModifiedBy>
  <cp:lastPrinted>2025-11-28T16:36:45Z</cp:lastPrinted>
  <dcterms:created xsi:type="dcterms:W3CDTF">2015-06-05T18:19:34Z</dcterms:created>
  <dcterms:modified xsi:type="dcterms:W3CDTF">2025-11-28T16:36:47Z</dcterms:modified>
</cp:coreProperties>
</file>