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11/relationships/webextensiontaskpanes" Target="xl/webextensions/taskpanes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06"/>
  <workbookPr defaultThemeVersion="166925"/>
  <xr:revisionPtr revIDLastSave="944" documentId="11_9248B46DC1CBB2E3ED7FF6F9903E8C1851038383" xr6:coauthVersionLast="47" xr6:coauthVersionMax="47" xr10:uidLastSave="{57C4239B-0FE2-4E10-9C72-B4E857DEA6EC}"/>
  <bookViews>
    <workbookView xWindow="240" yWindow="105" windowWidth="14805" windowHeight="8010" activeTab="6" xr2:uid="{00000000-000D-0000-FFFF-FFFF00000000}"/>
  </bookViews>
  <sheets>
    <sheet name="CRITERIOS DE EVALUACIÓN" sheetId="2" r:id="rId1"/>
    <sheet name="CRITERIO ADMISIBILIDAD" sheetId="3" r:id="rId2"/>
    <sheet name="evaluación economica " sheetId="4" r:id="rId3"/>
    <sheet name="plazo de entrega " sheetId="5" r:id="rId4"/>
    <sheet name="garantia post venta" sheetId="6" r:id="rId5"/>
    <sheet name="evaluación completa" sheetId="7" r:id="rId6"/>
    <sheet name="Analisis Final" sheetId="8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8" l="1"/>
  <c r="I23" i="8"/>
  <c r="J22" i="8"/>
  <c r="I22" i="8"/>
  <c r="I21" i="8"/>
  <c r="I20" i="8"/>
  <c r="J19" i="8"/>
  <c r="I19" i="8"/>
  <c r="I18" i="8"/>
  <c r="I17" i="8"/>
  <c r="J16" i="8"/>
  <c r="I16" i="8"/>
  <c r="I15" i="8"/>
  <c r="I14" i="8"/>
  <c r="J13" i="8"/>
  <c r="I13" i="8"/>
  <c r="I12" i="8"/>
  <c r="I11" i="8"/>
  <c r="J10" i="8"/>
  <c r="I10" i="8"/>
  <c r="F8" i="7"/>
  <c r="E8" i="7"/>
  <c r="D8" i="7"/>
  <c r="C8" i="7"/>
  <c r="F7" i="7"/>
  <c r="E7" i="7"/>
  <c r="D7" i="7"/>
  <c r="C7" i="7"/>
  <c r="F6" i="7"/>
  <c r="E6" i="7"/>
  <c r="D6" i="7"/>
  <c r="C6" i="7"/>
  <c r="F5" i="7"/>
  <c r="E5" i="7"/>
  <c r="D5" i="7"/>
  <c r="C5" i="7"/>
  <c r="F4" i="7"/>
  <c r="E4" i="7"/>
  <c r="D4" i="7"/>
  <c r="C4" i="7"/>
  <c r="E7" i="4"/>
  <c r="E6" i="4"/>
  <c r="E5" i="4"/>
  <c r="E4" i="4"/>
  <c r="E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Rodolfo Eduardo Ulloa Catalan</author>
  </authors>
  <commentList>
    <comment ref="I11" authorId="0" shapeId="0" xr:uid="{950D743A-BFB0-4D44-8C35-72C9F96C837B}">
      <text>
        <t>NO CUMPLE CON CARACTERISTICA CLAVE - Ficha genérica no detalla criterios obligatorios</t>
      </text>
    </comment>
    <comment ref="M11" authorId="0" shapeId="0" xr:uid="{1E02C855-8A9D-423F-A5D2-D3067AC71F10}">
      <text>
        <t>Modelo ATENEA con respaldo en malla, no eco-cuero negro</t>
      </text>
    </comment>
  </commentList>
</comments>
</file>

<file path=xl/sharedStrings.xml><?xml version="1.0" encoding="utf-8"?>
<sst xmlns="http://schemas.openxmlformats.org/spreadsheetml/2006/main" count="419" uniqueCount="119">
  <si>
    <t>N° CRITERIO</t>
  </si>
  <si>
    <t>CRITERIO</t>
  </si>
  <si>
    <t>PONDERACIÓN CRITERIO</t>
  </si>
  <si>
    <t>FÓRMULA O TABLA DE EVALUACIÓN PROPUESTA*</t>
  </si>
  <si>
    <t>OFERTA ECONÓMICA</t>
  </si>
  <si>
    <t>·     El oferente deberá ofertar la totalidad de productos.</t>
  </si>
  <si>
    <t>·     La evaluación se llevará a cabo considerando el menor precio total.</t>
  </si>
  <si>
    <t>·     El oferente deberá considerar en ella todos los gastos, incluidos los de personal, despacho, equipos, permisos, derechos, impuestos, y en general, todo cuanto implique gasto para el cumplimiento del servicio, sea este directo, indirecto o causa de el.</t>
  </si>
  <si>
    <t>PLAZO DE ENTREGA</t>
  </si>
  <si>
    <t xml:space="preserve">PLAZO </t>
  </si>
  <si>
    <t xml:space="preserve">Puntaje de evaluación </t>
  </si>
  <si>
    <t>·       Corresponde al plazo ofertado para la entrega de los productos requeridos.</t>
  </si>
  <si>
    <t>Menor o igual a 3 días hábiles una vez emitida la orden de compra</t>
  </si>
  <si>
    <t>100 pts.</t>
  </si>
  <si>
    <t>·       El puntaje máximo lo tendrá aquel oferente que presente un menor plazo.</t>
  </si>
  <si>
    <t>Entre 4 y 6 días hábiles una vez emitida la orden de compra</t>
  </si>
  <si>
    <t>50 pts.</t>
  </si>
  <si>
    <t xml:space="preserve"> Mayor a 7 días hábiles una vez emitida la orden de compra, con un tope de 10 días hábiles.</t>
  </si>
  <si>
    <t>0 pts.</t>
  </si>
  <si>
    <t>La escala evaluativa se determinará de acuerdo a la siguiente fórmula:</t>
  </si>
  <si>
    <t>GARANTÍA DE POSTVENTA</t>
  </si>
  <si>
    <t>Garantía de Postventa</t>
  </si>
  <si>
    <t>Puntaje</t>
  </si>
  <si>
    <t>·     Corresponde al plazo ofrecido para la garantía postventa por defecto de fabricación de cada mobiliario ofertado.</t>
  </si>
  <si>
    <t>12 meses o superior</t>
  </si>
  <si>
    <t>·     El puntaje máximo lo tendrá aquel oferente que presente un mayor plazo de garantía.</t>
  </si>
  <si>
    <t>10 meses</t>
  </si>
  <si>
    <t>60 pts.</t>
  </si>
  <si>
    <t>·     Las ofertas que consideren un plazo inferior al mínimo señalado obtendrá 0 pts.</t>
  </si>
  <si>
    <t>8 meses</t>
  </si>
  <si>
    <t>40 pts.</t>
  </si>
  <si>
    <t>·     En este criterio se evalúa el tiempo ofertado por cada proveedor en su Anexo N°2.</t>
  </si>
  <si>
    <t>6 meses o no se informa o no se señala</t>
  </si>
  <si>
    <t>PROVEEDORES</t>
  </si>
  <si>
    <t>Tipo de producto</t>
  </si>
  <si>
    <t>Criterios técnicos obligatorios</t>
  </si>
  <si>
    <t>MUEBLES ASENJO LTDA.</t>
  </si>
  <si>
    <t>COMERCIAL HAGELIN SPA</t>
  </si>
  <si>
    <t>LEFI SPA</t>
  </si>
  <si>
    <t>MELMAN SPA</t>
  </si>
  <si>
    <t>STATUS SPA</t>
  </si>
  <si>
    <t>COMERCIALIZADORA DE MUEBLES HP LTDA</t>
  </si>
  <si>
    <t>EVENTAIL SPA</t>
  </si>
  <si>
    <t>METALURGICA SILCOSIL SPA</t>
  </si>
  <si>
    <t>TIMAUKEL</t>
  </si>
  <si>
    <t>MULTIPRODUCTO SPA</t>
  </si>
  <si>
    <t>SILLA ERGONÓMICA</t>
  </si>
  <si>
    <t>Manilla reguladora de posición de ajuste de ángulo del respaldo</t>
  </si>
  <si>
    <t>C</t>
  </si>
  <si>
    <t>NC</t>
  </si>
  <si>
    <t>Manilla reguladora altura y ángulo del respaldo</t>
  </si>
  <si>
    <t>Mecanismo posición horizontal del asiento (-3º, -10º)</t>
  </si>
  <si>
    <t>Manilla reguladora altura apoya antebrazo</t>
  </si>
  <si>
    <t>Manilla reguladora altura del asiento</t>
  </si>
  <si>
    <t>Manilla reguladora lateral apoya antebrazo</t>
  </si>
  <si>
    <t>Regulación angular plano horizontal, superficie superior apoya antebrazos</t>
  </si>
  <si>
    <t>Material eco-cuero negro</t>
  </si>
  <si>
    <t>SILLA TIPO CAJERO</t>
  </si>
  <si>
    <t>Mecanismo posición horizontal del asiento (-3o, +10o)</t>
  </si>
  <si>
    <t>Mecanismo regulador altura respaldo</t>
  </si>
  <si>
    <t>Mecanismo posición horizontal del asiento (-3o, -10o)</t>
  </si>
  <si>
    <t>Manilla reguladora altura apoya-antebrazo</t>
  </si>
  <si>
    <t>Sistema de apoyo estable (Base con ruedas o patines de alta resistencia)</t>
  </si>
  <si>
    <t>Manilla reguladora altura pies</t>
  </si>
  <si>
    <t>Regulación angular plano horizontal superficie superior</t>
  </si>
  <si>
    <t>Apoya antebrazos</t>
  </si>
  <si>
    <t>C= CUMPLE</t>
  </si>
  <si>
    <t>NC= NO CUMPLE</t>
  </si>
  <si>
    <t>Consideraciones para todos los ítems:</t>
  </si>
  <si>
    <t>·        Cumplimiento de la NORMA CHILENA (NCH)</t>
  </si>
  <si>
    <t>·        Embalaje sellado sin deterioro.</t>
  </si>
  <si>
    <t>·        Armado: Producto armado</t>
  </si>
  <si>
    <t>·        Los productos deben ser nuevos, sin uso y que esto no considere devenir la garantía exigida.</t>
  </si>
  <si>
    <t xml:space="preserve">Proveedor </t>
  </si>
  <si>
    <t xml:space="preserve">Monto disponible </t>
  </si>
  <si>
    <t xml:space="preserve">Oferta económica </t>
  </si>
  <si>
    <t xml:space="preserve">Evaluación económica </t>
  </si>
  <si>
    <t xml:space="preserve">Plazo de entrega </t>
  </si>
  <si>
    <t xml:space="preserve">Puntaje </t>
  </si>
  <si>
    <t>3 días hábiles</t>
  </si>
  <si>
    <t>Mayor a 7 días hábiles una vez emitida la orden de compra, con un tope de 10 días hábiles.</t>
  </si>
  <si>
    <t>6 días hábiles</t>
  </si>
  <si>
    <t xml:space="preserve">Post venta </t>
  </si>
  <si>
    <t>5 años (60 meses)</t>
  </si>
  <si>
    <t>60 meses</t>
  </si>
  <si>
    <t>72 meses</t>
  </si>
  <si>
    <t>61 meses</t>
  </si>
  <si>
    <t>12 meses</t>
  </si>
  <si>
    <t>Puntaje oferta economica(60%)</t>
  </si>
  <si>
    <t xml:space="preserve">Puntaje plazo de entrega (25%) </t>
  </si>
  <si>
    <t xml:space="preserve">Puntaje post venta (15%) </t>
  </si>
  <si>
    <t xml:space="preserve">Total </t>
  </si>
  <si>
    <t>ID:</t>
  </si>
  <si>
    <t>5802381-2287LNSA</t>
  </si>
  <si>
    <t>Cantidad 1:</t>
  </si>
  <si>
    <t>SILLAS ERGONOMICAS</t>
  </si>
  <si>
    <t>Cantidad 2:</t>
  </si>
  <si>
    <t>Monto Total</t>
  </si>
  <si>
    <t>CRITERIOS DE EVALUACIÓN OFERTAS</t>
  </si>
  <si>
    <t>PROVEEDOR</t>
  </si>
  <si>
    <t>CRITERIOS</t>
  </si>
  <si>
    <t>CUMPLE</t>
  </si>
  <si>
    <t>Oferta</t>
  </si>
  <si>
    <t>Formula</t>
  </si>
  <si>
    <t>Puntaje Criterios</t>
  </si>
  <si>
    <t>Total Puntaje</t>
  </si>
  <si>
    <t xml:space="preserve">SI </t>
  </si>
  <si>
    <t xml:space="preserve">NO </t>
  </si>
  <si>
    <t>NA</t>
  </si>
  <si>
    <t>oferta económica (menor precio total)</t>
  </si>
  <si>
    <t>x</t>
  </si>
  <si>
    <t xml:space="preserve"> </t>
  </si>
  <si>
    <t xml:space="preserve"> Puntaje Criterio N°1= (Mejor precio ofertado/Precio Evaluado X100) X 60% </t>
  </si>
  <si>
    <t>Adjudicado</t>
  </si>
  <si>
    <t>Plazo de entrega (menor plazo)</t>
  </si>
  <si>
    <t xml:space="preserve"> Puntaje Criterio N°2 (Puntaje plazo de entrega X 25%) </t>
  </si>
  <si>
    <t>Garantía de postventa (se evalúa el tiempo ofertado)</t>
  </si>
  <si>
    <t xml:space="preserve"> Puntaje Criterio N°3= (Puntaje Garantía Postventa)*15% </t>
  </si>
  <si>
    <t>No supera umbral (80 pts)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</si>
</sst>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_ [$$-340A]* #,##0_ ;_ [$$-340A]* \-#,##0_ ;_ [$$-340A]* &quot;-&quot;_ ;_ @_ "/>
  </numFmts>
  <fonts count="13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8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FF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E2EFDA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2" borderId="0" xfId="0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9" fontId="4" fillId="0" borderId="0" xfId="0" applyNumberFormat="1" applyFont="1" applyAlignment="1">
      <alignment horizontal="center"/>
    </xf>
    <xf numFmtId="0" fontId="2" fillId="3" borderId="0" xfId="0" applyFont="1" applyFill="1"/>
    <xf numFmtId="0" fontId="1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2" fillId="3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>
      <alignment horizontal="center"/>
    </xf>
    <xf numFmtId="2" fontId="0" fillId="0" borderId="0" xfId="0" applyNumberFormat="1"/>
    <xf numFmtId="2" fontId="0" fillId="4" borderId="1" xfId="0" applyNumberFormat="1" applyFill="1" applyBorder="1"/>
    <xf numFmtId="2" fontId="0" fillId="0" borderId="1" xfId="0" applyNumberFormat="1" applyBorder="1"/>
    <xf numFmtId="0" fontId="1" fillId="2" borderId="1" xfId="0" applyFont="1" applyFill="1" applyBorder="1"/>
    <xf numFmtId="0" fontId="0" fillId="4" borderId="1" xfId="0" applyFill="1" applyBorder="1"/>
    <xf numFmtId="0" fontId="0" fillId="0" borderId="1" xfId="0" applyBorder="1"/>
    <xf numFmtId="2" fontId="2" fillId="4" borderId="1" xfId="0" applyNumberFormat="1" applyFont="1" applyFill="1" applyBorder="1"/>
    <xf numFmtId="2" fontId="2" fillId="0" borderId="1" xfId="0" applyNumberFormat="1" applyFont="1" applyBorder="1"/>
    <xf numFmtId="0" fontId="6" fillId="0" borderId="0" xfId="0" applyFont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/>
    </xf>
    <xf numFmtId="0" fontId="0" fillId="6" borderId="1" xfId="0" applyFill="1" applyBorder="1"/>
    <xf numFmtId="2" fontId="0" fillId="6" borderId="1" xfId="0" applyNumberFormat="1" applyFill="1" applyBorder="1"/>
    <xf numFmtId="2" fontId="2" fillId="6" borderId="1" xfId="0" applyNumberFormat="1" applyFont="1" applyFill="1" applyBorder="1" applyAlignment="1">
      <alignment horizontal="center" vertical="center"/>
    </xf>
    <xf numFmtId="0" fontId="0" fillId="6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10" fillId="0" borderId="0" xfId="0" applyFont="1"/>
    <xf numFmtId="0" fontId="9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wrapText="1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wrapText="1"/>
    </xf>
    <xf numFmtId="0" fontId="9" fillId="3" borderId="0" xfId="0" applyFont="1" applyFill="1" applyAlignment="1">
      <alignment horizontal="center" vertical="center" wrapText="1"/>
    </xf>
    <xf numFmtId="0" fontId="0" fillId="0" borderId="0" xfId="0" applyAlignment="1">
      <alignment horizontal="right"/>
    </xf>
    <xf numFmtId="0" fontId="2" fillId="5" borderId="1" xfId="0" applyFont="1" applyFill="1" applyBorder="1" applyAlignment="1">
      <alignment horizontal="right"/>
    </xf>
    <xf numFmtId="167" fontId="0" fillId="6" borderId="1" xfId="0" applyNumberFormat="1" applyFill="1" applyBorder="1" applyAlignment="1">
      <alignment horizontal="right"/>
    </xf>
    <xf numFmtId="0" fontId="0" fillId="6" borderId="1" xfId="0" applyFill="1" applyBorder="1" applyAlignment="1">
      <alignment horizontal="right"/>
    </xf>
    <xf numFmtId="167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7" fontId="0" fillId="0" borderId="0" xfId="0" applyNumberFormat="1"/>
    <xf numFmtId="167" fontId="3" fillId="0" borderId="0" xfId="0" applyNumberFormat="1" applyFont="1"/>
    <xf numFmtId="0" fontId="2" fillId="5" borderId="1" xfId="0" applyFont="1" applyFill="1" applyBorder="1" applyAlignment="1">
      <alignment horizontal="center" wrapText="1"/>
    </xf>
  </cellXfs>
  <cellStyles count="1">
    <cellStyle name="Normal" xfId="0" builtinId="0"/>
  </cellStyles>
  <dxfs count="2">
    <dxf>
      <font>
        <color rgb="FF006100"/>
      </font>
      <fill>
        <patternFill patternType="solid">
          <fgColor indexed="64"/>
          <bgColor rgb="FFC6EFCE"/>
        </patternFill>
      </fill>
    </dxf>
    <dxf>
      <font>
        <color rgb="FF9C0006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B10AF8A2-DBD2-4FC3-BED1-A5FFAD3926BD}">
  <we:reference id="WA200009404" version="1.0.0.8" store="es-es" storeType="omex"/>
  <we:alternateReferences>
    <we:reference id="WA200009404" version="1.0.0.8" store="es-es" storeType="omex"/>
  </we:alternateReferences>
  <we:properties>
    <we:property name="claude.fileId" value="&quot;c05c9874-3993-4e2a-98c8-53e94ba65144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8EB03-254D-47BF-89FA-D059FBC1DBAA}">
  <dimension ref="B2:F21"/>
  <sheetViews>
    <sheetView workbookViewId="0"/>
  </sheetViews>
  <sheetFormatPr defaultRowHeight="15"/>
  <cols>
    <col min="2" max="2" width="15.28515625" customWidth="1"/>
    <col min="3" max="3" width="76.140625" style="10" customWidth="1"/>
    <col min="4" max="4" width="22.85546875" customWidth="1"/>
    <col min="5" max="5" width="66.7109375" style="10" customWidth="1"/>
    <col min="6" max="6" width="22.85546875" customWidth="1"/>
  </cols>
  <sheetData>
    <row r="2" spans="2:6">
      <c r="B2" s="2" t="s">
        <v>0</v>
      </c>
      <c r="C2" s="9" t="s">
        <v>1</v>
      </c>
      <c r="D2" s="2" t="s">
        <v>2</v>
      </c>
      <c r="E2" s="9" t="s">
        <v>3</v>
      </c>
      <c r="F2" s="3"/>
    </row>
    <row r="3" spans="2:6">
      <c r="B3" s="5">
        <v>1</v>
      </c>
      <c r="D3" s="7">
        <v>0.6</v>
      </c>
    </row>
    <row r="4" spans="2:6">
      <c r="C4" s="11" t="s">
        <v>4</v>
      </c>
    </row>
    <row r="5" spans="2:6">
      <c r="C5" s="10" t="s">
        <v>5</v>
      </c>
    </row>
    <row r="6" spans="2:6">
      <c r="C6" s="10" t="s">
        <v>6</v>
      </c>
    </row>
    <row r="7" spans="2:6" ht="60.75">
      <c r="C7" s="10" t="s">
        <v>7</v>
      </c>
    </row>
    <row r="8" spans="2:6">
      <c r="B8" s="5">
        <v>2</v>
      </c>
      <c r="C8" s="11" t="s">
        <v>8</v>
      </c>
      <c r="D8" s="7">
        <v>0.25</v>
      </c>
      <c r="E8" s="12" t="s">
        <v>9</v>
      </c>
      <c r="F8" s="8" t="s">
        <v>10</v>
      </c>
    </row>
    <row r="9" spans="2:6">
      <c r="C9" s="10" t="s">
        <v>11</v>
      </c>
      <c r="E9" s="10" t="s">
        <v>12</v>
      </c>
      <c r="F9" t="s">
        <v>13</v>
      </c>
    </row>
    <row r="10" spans="2:6">
      <c r="C10" s="10" t="s">
        <v>14</v>
      </c>
      <c r="E10" s="10" t="s">
        <v>15</v>
      </c>
      <c r="F10" t="s">
        <v>16</v>
      </c>
    </row>
    <row r="11" spans="2:6" ht="30.75">
      <c r="E11" s="10" t="s">
        <v>17</v>
      </c>
      <c r="F11" t="s">
        <v>18</v>
      </c>
    </row>
    <row r="13" spans="2:6">
      <c r="E13" s="13" t="s">
        <v>19</v>
      </c>
    </row>
    <row r="15" spans="2:6">
      <c r="B15" s="5">
        <v>3</v>
      </c>
      <c r="C15" s="11" t="s">
        <v>20</v>
      </c>
      <c r="D15" s="7">
        <v>0.15</v>
      </c>
      <c r="E15" s="12" t="s">
        <v>21</v>
      </c>
      <c r="F15" s="8" t="s">
        <v>22</v>
      </c>
    </row>
    <row r="16" spans="2:6" ht="30.75">
      <c r="C16" s="10" t="s">
        <v>23</v>
      </c>
      <c r="E16" s="10" t="s">
        <v>24</v>
      </c>
      <c r="F16" t="s">
        <v>13</v>
      </c>
    </row>
    <row r="17" spans="3:6" ht="30.75">
      <c r="C17" s="10" t="s">
        <v>25</v>
      </c>
      <c r="E17" s="10" t="s">
        <v>26</v>
      </c>
      <c r="F17" t="s">
        <v>27</v>
      </c>
    </row>
    <row r="18" spans="3:6">
      <c r="C18" s="10" t="s">
        <v>28</v>
      </c>
      <c r="E18" s="10" t="s">
        <v>29</v>
      </c>
      <c r="F18" t="s">
        <v>30</v>
      </c>
    </row>
    <row r="19" spans="3:6">
      <c r="C19" s="10" t="s">
        <v>31</v>
      </c>
      <c r="E19" s="10" t="s">
        <v>32</v>
      </c>
      <c r="F19" t="s">
        <v>18</v>
      </c>
    </row>
    <row r="21" spans="3:6">
      <c r="E21" s="13" t="s">
        <v>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568CD-905E-4BC7-973E-B4B1AE1EC2D9}">
  <dimension ref="B2:M31"/>
  <sheetViews>
    <sheetView showGridLines="0" workbookViewId="0">
      <selection activeCell="C34" sqref="C34"/>
    </sheetView>
  </sheetViews>
  <sheetFormatPr defaultRowHeight="15"/>
  <cols>
    <col min="1" max="1" width="2" customWidth="1"/>
    <col min="2" max="2" width="22.85546875" customWidth="1"/>
    <col min="3" max="3" width="66.7109375" style="10" customWidth="1"/>
    <col min="4" max="13" width="9.140625" customWidth="1"/>
  </cols>
  <sheetData>
    <row r="2" spans="2:13" ht="17.25" customHeight="1">
      <c r="D2" s="38" t="s">
        <v>33</v>
      </c>
      <c r="E2" s="38"/>
      <c r="F2" s="38"/>
      <c r="G2" s="38"/>
      <c r="H2" s="38"/>
      <c r="I2" s="38"/>
      <c r="J2" s="38"/>
      <c r="K2" s="38"/>
      <c r="L2" s="38"/>
      <c r="M2" s="38"/>
    </row>
    <row r="3" spans="2:13" ht="45.75" customHeight="1">
      <c r="B3" s="36" t="s">
        <v>34</v>
      </c>
      <c r="C3" s="37" t="s">
        <v>35</v>
      </c>
      <c r="D3" s="39" t="s">
        <v>36</v>
      </c>
      <c r="E3" s="39" t="s">
        <v>37</v>
      </c>
      <c r="F3" s="39" t="s">
        <v>38</v>
      </c>
      <c r="G3" s="39" t="s">
        <v>39</v>
      </c>
      <c r="H3" s="39" t="s">
        <v>40</v>
      </c>
      <c r="I3" s="39" t="s">
        <v>41</v>
      </c>
      <c r="J3" s="39" t="s">
        <v>42</v>
      </c>
      <c r="K3" s="39" t="s">
        <v>43</v>
      </c>
      <c r="L3" s="39" t="s">
        <v>44</v>
      </c>
      <c r="M3" s="39" t="s">
        <v>45</v>
      </c>
    </row>
    <row r="4" spans="2:13">
      <c r="B4" s="4" t="s">
        <v>46</v>
      </c>
      <c r="C4" s="10" t="s">
        <v>47</v>
      </c>
      <c r="D4" s="14" t="s">
        <v>48</v>
      </c>
      <c r="E4" s="14" t="s">
        <v>48</v>
      </c>
      <c r="F4" s="14" t="s">
        <v>48</v>
      </c>
      <c r="G4" s="14" t="s">
        <v>48</v>
      </c>
      <c r="H4" s="14" t="s">
        <v>48</v>
      </c>
      <c r="I4" s="14" t="s">
        <v>49</v>
      </c>
      <c r="J4" s="14" t="s">
        <v>49</v>
      </c>
      <c r="K4" s="14" t="s">
        <v>49</v>
      </c>
      <c r="L4" s="14" t="s">
        <v>49</v>
      </c>
      <c r="M4" s="14" t="s">
        <v>49</v>
      </c>
    </row>
    <row r="5" spans="2:13">
      <c r="C5" s="10" t="s">
        <v>50</v>
      </c>
      <c r="D5" s="14" t="s">
        <v>48</v>
      </c>
      <c r="E5" s="14" t="s">
        <v>48</v>
      </c>
      <c r="F5" s="14" t="s">
        <v>48</v>
      </c>
      <c r="G5" s="14" t="s">
        <v>48</v>
      </c>
      <c r="H5" s="14" t="s">
        <v>48</v>
      </c>
      <c r="I5" s="14" t="s">
        <v>49</v>
      </c>
      <c r="J5" s="14" t="s">
        <v>49</v>
      </c>
      <c r="K5" s="14" t="s">
        <v>49</v>
      </c>
      <c r="L5" s="14" t="s">
        <v>49</v>
      </c>
      <c r="M5" s="14" t="s">
        <v>49</v>
      </c>
    </row>
    <row r="6" spans="2:13">
      <c r="C6" s="10" t="s">
        <v>51</v>
      </c>
      <c r="D6" s="14" t="s">
        <v>48</v>
      </c>
      <c r="E6" s="14" t="s">
        <v>48</v>
      </c>
      <c r="F6" s="14" t="s">
        <v>48</v>
      </c>
      <c r="G6" s="14" t="s">
        <v>48</v>
      </c>
      <c r="H6" s="14" t="s">
        <v>48</v>
      </c>
      <c r="I6" s="14" t="s">
        <v>49</v>
      </c>
      <c r="J6" s="14" t="s">
        <v>49</v>
      </c>
      <c r="K6" s="14" t="s">
        <v>49</v>
      </c>
      <c r="L6" s="14" t="s">
        <v>49</v>
      </c>
      <c r="M6" s="14" t="s">
        <v>49</v>
      </c>
    </row>
    <row r="7" spans="2:13">
      <c r="C7" s="10" t="s">
        <v>52</v>
      </c>
      <c r="D7" s="14" t="s">
        <v>48</v>
      </c>
      <c r="E7" s="14" t="s">
        <v>48</v>
      </c>
      <c r="F7" s="14" t="s">
        <v>48</v>
      </c>
      <c r="G7" s="14" t="s">
        <v>48</v>
      </c>
      <c r="H7" s="14" t="s">
        <v>48</v>
      </c>
      <c r="I7" s="14" t="s">
        <v>49</v>
      </c>
      <c r="J7" s="14" t="s">
        <v>49</v>
      </c>
      <c r="K7" s="14" t="s">
        <v>49</v>
      </c>
      <c r="L7" s="14" t="s">
        <v>49</v>
      </c>
      <c r="M7" s="14" t="s">
        <v>49</v>
      </c>
    </row>
    <row r="8" spans="2:13">
      <c r="C8" s="10" t="s">
        <v>53</v>
      </c>
      <c r="D8" s="14" t="s">
        <v>48</v>
      </c>
      <c r="E8" s="14" t="s">
        <v>48</v>
      </c>
      <c r="F8" s="14" t="s">
        <v>48</v>
      </c>
      <c r="G8" s="14" t="s">
        <v>48</v>
      </c>
      <c r="H8" s="14" t="s">
        <v>48</v>
      </c>
      <c r="I8" s="14" t="s">
        <v>49</v>
      </c>
      <c r="J8" s="14" t="s">
        <v>48</v>
      </c>
      <c r="K8" s="14" t="s">
        <v>48</v>
      </c>
      <c r="L8" s="14" t="s">
        <v>48</v>
      </c>
      <c r="M8" s="14" t="s">
        <v>49</v>
      </c>
    </row>
    <row r="9" spans="2:13">
      <c r="C9" s="10" t="s">
        <v>54</v>
      </c>
      <c r="D9" s="14" t="s">
        <v>48</v>
      </c>
      <c r="E9" s="14" t="s">
        <v>48</v>
      </c>
      <c r="F9" s="14" t="s">
        <v>48</v>
      </c>
      <c r="G9" s="14" t="s">
        <v>48</v>
      </c>
      <c r="H9" s="14" t="s">
        <v>48</v>
      </c>
      <c r="I9" s="14" t="s">
        <v>49</v>
      </c>
      <c r="J9" s="14" t="s">
        <v>49</v>
      </c>
      <c r="K9" s="14" t="s">
        <v>49</v>
      </c>
      <c r="L9" s="14" t="s">
        <v>49</v>
      </c>
      <c r="M9" s="14" t="s">
        <v>49</v>
      </c>
    </row>
    <row r="10" spans="2:13">
      <c r="C10" s="10" t="s">
        <v>55</v>
      </c>
      <c r="D10" s="14" t="s">
        <v>48</v>
      </c>
      <c r="E10" s="14" t="s">
        <v>48</v>
      </c>
      <c r="F10" s="14" t="s">
        <v>48</v>
      </c>
      <c r="G10" s="14" t="s">
        <v>48</v>
      </c>
      <c r="H10" s="14" t="s">
        <v>48</v>
      </c>
      <c r="I10" s="14" t="s">
        <v>49</v>
      </c>
      <c r="J10" s="14" t="s">
        <v>49</v>
      </c>
      <c r="K10" s="14" t="s">
        <v>49</v>
      </c>
      <c r="L10" s="14" t="s">
        <v>49</v>
      </c>
      <c r="M10" s="14" t="s">
        <v>49</v>
      </c>
    </row>
    <row r="11" spans="2:13">
      <c r="C11" s="10" t="s">
        <v>56</v>
      </c>
      <c r="D11" s="14" t="s">
        <v>48</v>
      </c>
      <c r="E11" s="14" t="s">
        <v>48</v>
      </c>
      <c r="F11" s="14" t="s">
        <v>48</v>
      </c>
      <c r="G11" s="14" t="s">
        <v>48</v>
      </c>
      <c r="H11" s="14" t="s">
        <v>48</v>
      </c>
      <c r="I11" s="14" t="s">
        <v>49</v>
      </c>
      <c r="J11" s="14" t="s">
        <v>48</v>
      </c>
      <c r="K11" s="14" t="s">
        <v>48</v>
      </c>
      <c r="L11" s="14" t="s">
        <v>48</v>
      </c>
      <c r="M11" s="14" t="s">
        <v>49</v>
      </c>
    </row>
    <row r="12" spans="2:13"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spans="2:13">
      <c r="B13" s="4" t="s">
        <v>57</v>
      </c>
      <c r="C13" s="10" t="s">
        <v>58</v>
      </c>
      <c r="D13" s="14" t="s">
        <v>48</v>
      </c>
      <c r="E13" s="14" t="s">
        <v>48</v>
      </c>
      <c r="F13" s="14" t="s">
        <v>48</v>
      </c>
      <c r="G13" s="14" t="s">
        <v>48</v>
      </c>
      <c r="H13" s="14" t="s">
        <v>48</v>
      </c>
      <c r="I13" s="14" t="s">
        <v>49</v>
      </c>
      <c r="J13" s="14" t="s">
        <v>49</v>
      </c>
      <c r="K13" s="14" t="s">
        <v>49</v>
      </c>
      <c r="L13" s="14" t="s">
        <v>49</v>
      </c>
      <c r="M13" s="14" t="s">
        <v>49</v>
      </c>
    </row>
    <row r="14" spans="2:13">
      <c r="C14" s="10" t="s">
        <v>59</v>
      </c>
      <c r="D14" s="14" t="s">
        <v>48</v>
      </c>
      <c r="E14" s="14" t="s">
        <v>48</v>
      </c>
      <c r="F14" s="14" t="s">
        <v>48</v>
      </c>
      <c r="G14" s="14" t="s">
        <v>48</v>
      </c>
      <c r="H14" s="14" t="s">
        <v>48</v>
      </c>
      <c r="I14" s="14" t="s">
        <v>49</v>
      </c>
      <c r="J14" s="14" t="s">
        <v>49</v>
      </c>
      <c r="K14" s="14" t="s">
        <v>49</v>
      </c>
      <c r="L14" s="14" t="s">
        <v>49</v>
      </c>
      <c r="M14" s="14" t="s">
        <v>49</v>
      </c>
    </row>
    <row r="15" spans="2:13">
      <c r="C15" s="10" t="s">
        <v>60</v>
      </c>
      <c r="D15" s="14" t="s">
        <v>48</v>
      </c>
      <c r="E15" s="14" t="s">
        <v>48</v>
      </c>
      <c r="F15" s="14" t="s">
        <v>48</v>
      </c>
      <c r="G15" s="14" t="s">
        <v>48</v>
      </c>
      <c r="H15" s="14" t="s">
        <v>48</v>
      </c>
      <c r="I15" s="14" t="s">
        <v>49</v>
      </c>
      <c r="J15" s="14" t="s">
        <v>49</v>
      </c>
      <c r="K15" s="14" t="s">
        <v>49</v>
      </c>
      <c r="L15" s="14" t="s">
        <v>49</v>
      </c>
      <c r="M15" s="14" t="s">
        <v>49</v>
      </c>
    </row>
    <row r="16" spans="2:13">
      <c r="C16" s="10" t="s">
        <v>61</v>
      </c>
      <c r="D16" s="14" t="s">
        <v>48</v>
      </c>
      <c r="E16" s="14" t="s">
        <v>48</v>
      </c>
      <c r="F16" s="14" t="s">
        <v>48</v>
      </c>
      <c r="G16" s="14" t="s">
        <v>48</v>
      </c>
      <c r="H16" s="14" t="s">
        <v>48</v>
      </c>
      <c r="I16" s="14" t="s">
        <v>49</v>
      </c>
      <c r="J16" s="14" t="s">
        <v>48</v>
      </c>
      <c r="K16" s="14" t="s">
        <v>49</v>
      </c>
      <c r="L16" s="14" t="s">
        <v>49</v>
      </c>
      <c r="M16" s="14" t="s">
        <v>49</v>
      </c>
    </row>
    <row r="17" spans="2:13">
      <c r="C17" s="10" t="s">
        <v>62</v>
      </c>
      <c r="D17" s="14" t="s">
        <v>48</v>
      </c>
      <c r="E17" s="14" t="s">
        <v>48</v>
      </c>
      <c r="F17" s="14" t="s">
        <v>48</v>
      </c>
      <c r="G17" s="14" t="s">
        <v>48</v>
      </c>
      <c r="H17" s="14" t="s">
        <v>48</v>
      </c>
      <c r="I17" s="14" t="s">
        <v>49</v>
      </c>
      <c r="J17" s="14" t="s">
        <v>49</v>
      </c>
      <c r="K17" s="14" t="s">
        <v>49</v>
      </c>
      <c r="L17" s="14" t="s">
        <v>49</v>
      </c>
      <c r="M17" s="14" t="s">
        <v>49</v>
      </c>
    </row>
    <row r="18" spans="2:13">
      <c r="C18" s="10" t="s">
        <v>53</v>
      </c>
      <c r="D18" s="14" t="s">
        <v>48</v>
      </c>
      <c r="E18" s="14" t="s">
        <v>48</v>
      </c>
      <c r="F18" s="14" t="s">
        <v>48</v>
      </c>
      <c r="G18" s="14" t="s">
        <v>48</v>
      </c>
      <c r="H18" s="14" t="s">
        <v>48</v>
      </c>
      <c r="I18" s="14" t="s">
        <v>49</v>
      </c>
      <c r="J18" s="14" t="s">
        <v>48</v>
      </c>
      <c r="K18" s="14" t="s">
        <v>48</v>
      </c>
      <c r="L18" s="14" t="s">
        <v>48</v>
      </c>
      <c r="M18" s="14" t="s">
        <v>49</v>
      </c>
    </row>
    <row r="19" spans="2:13">
      <c r="C19" s="10" t="s">
        <v>63</v>
      </c>
      <c r="D19" s="14" t="s">
        <v>48</v>
      </c>
      <c r="E19" s="14" t="s">
        <v>48</v>
      </c>
      <c r="F19" s="14" t="s">
        <v>48</v>
      </c>
      <c r="G19" s="14" t="s">
        <v>48</v>
      </c>
      <c r="H19" s="14" t="s">
        <v>48</v>
      </c>
      <c r="I19" s="14" t="s">
        <v>49</v>
      </c>
      <c r="J19" s="14" t="s">
        <v>49</v>
      </c>
      <c r="K19" s="14" t="s">
        <v>49</v>
      </c>
      <c r="L19" s="14" t="s">
        <v>49</v>
      </c>
      <c r="M19" s="14" t="s">
        <v>49</v>
      </c>
    </row>
    <row r="20" spans="2:13">
      <c r="C20" s="10" t="s">
        <v>64</v>
      </c>
      <c r="D20" s="14" t="s">
        <v>48</v>
      </c>
      <c r="E20" s="14" t="s">
        <v>48</v>
      </c>
      <c r="F20" s="14" t="s">
        <v>48</v>
      </c>
      <c r="G20" s="14" t="s">
        <v>48</v>
      </c>
      <c r="H20" s="14" t="s">
        <v>48</v>
      </c>
      <c r="I20" s="14" t="s">
        <v>49</v>
      </c>
      <c r="J20" s="14" t="s">
        <v>49</v>
      </c>
      <c r="K20" s="14" t="s">
        <v>49</v>
      </c>
      <c r="L20" s="14" t="s">
        <v>49</v>
      </c>
      <c r="M20" s="14" t="s">
        <v>49</v>
      </c>
    </row>
    <row r="21" spans="2:13">
      <c r="C21" s="10" t="s">
        <v>65</v>
      </c>
      <c r="D21" s="14" t="s">
        <v>48</v>
      </c>
      <c r="E21" s="14" t="s">
        <v>48</v>
      </c>
      <c r="F21" s="14" t="s">
        <v>48</v>
      </c>
      <c r="G21" s="14" t="s">
        <v>48</v>
      </c>
      <c r="H21" s="14" t="s">
        <v>48</v>
      </c>
      <c r="I21" s="14" t="s">
        <v>49</v>
      </c>
      <c r="J21" s="14" t="s">
        <v>48</v>
      </c>
      <c r="K21" s="14" t="s">
        <v>49</v>
      </c>
      <c r="L21" s="14" t="s">
        <v>49</v>
      </c>
      <c r="M21" s="14" t="s">
        <v>49</v>
      </c>
    </row>
    <row r="22" spans="2:13">
      <c r="C22" s="10" t="s">
        <v>56</v>
      </c>
      <c r="D22" s="14" t="s">
        <v>48</v>
      </c>
      <c r="E22" s="14" t="s">
        <v>48</v>
      </c>
      <c r="F22" s="14" t="s">
        <v>48</v>
      </c>
      <c r="G22" s="14" t="s">
        <v>48</v>
      </c>
      <c r="H22" s="14" t="s">
        <v>48</v>
      </c>
      <c r="I22" s="14" t="s">
        <v>49</v>
      </c>
      <c r="J22" s="14" t="s">
        <v>48</v>
      </c>
      <c r="K22" s="14" t="s">
        <v>48</v>
      </c>
      <c r="L22" s="14" t="s">
        <v>48</v>
      </c>
      <c r="M22" s="14" t="s">
        <v>49</v>
      </c>
    </row>
    <row r="24" spans="2:13">
      <c r="B24" s="32" t="s">
        <v>66</v>
      </c>
    </row>
    <row r="25" spans="2:13">
      <c r="B25" s="32" t="s">
        <v>67</v>
      </c>
    </row>
    <row r="26" spans="2:13">
      <c r="B26" s="33" t="s">
        <v>68</v>
      </c>
      <c r="C26" s="33"/>
    </row>
    <row r="27" spans="2:13" ht="9.75" customHeight="1">
      <c r="B27" s="34"/>
      <c r="C27" s="35"/>
    </row>
    <row r="28" spans="2:13">
      <c r="B28" s="34" t="s">
        <v>69</v>
      </c>
      <c r="C28" s="35"/>
    </row>
    <row r="29" spans="2:13">
      <c r="B29" s="34" t="s">
        <v>70</v>
      </c>
      <c r="C29" s="35"/>
    </row>
    <row r="30" spans="2:13">
      <c r="B30" s="34" t="s">
        <v>71</v>
      </c>
      <c r="C30" s="35"/>
    </row>
    <row r="31" spans="2:13">
      <c r="B31" s="34" t="s">
        <v>72</v>
      </c>
      <c r="C31" s="35"/>
    </row>
  </sheetData>
  <mergeCells count="2">
    <mergeCell ref="D2:M2"/>
    <mergeCell ref="B26:C26"/>
  </mergeCells>
  <conditionalFormatting sqref="D4:M22">
    <cfRule type="containsText" dxfId="1" priority="1" operator="containsText" text="NC">
      <formula>NOT(ISERROR(SEARCH("NC",D4)))</formula>
    </cfRule>
  </conditionalFormatting>
  <conditionalFormatting sqref="D4:M22">
    <cfRule type="cellIs" dxfId="0" priority="2" operator="equal">
      <formula>"C"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4696B-98DA-49AA-8249-D68D768FC1F5}">
  <dimension ref="B2:E7"/>
  <sheetViews>
    <sheetView workbookViewId="0">
      <selection activeCell="E41" sqref="E41"/>
    </sheetView>
  </sheetViews>
  <sheetFormatPr defaultRowHeight="15"/>
  <cols>
    <col min="2" max="2" width="38.140625" customWidth="1"/>
    <col min="3" max="5" width="22.85546875" customWidth="1"/>
  </cols>
  <sheetData>
    <row r="2" spans="2:5">
      <c r="B2" s="1" t="s">
        <v>73</v>
      </c>
      <c r="C2" s="1" t="s">
        <v>74</v>
      </c>
      <c r="D2" s="1" t="s">
        <v>75</v>
      </c>
      <c r="E2" s="1" t="s">
        <v>76</v>
      </c>
    </row>
    <row r="3" spans="2:5">
      <c r="B3" t="s">
        <v>37</v>
      </c>
      <c r="C3" s="50">
        <v>64260000</v>
      </c>
      <c r="D3" s="51">
        <v>29802090</v>
      </c>
      <c r="E3" s="15">
        <f>MIN($D$3:$D$7)/D3*100</f>
        <v>100</v>
      </c>
    </row>
    <row r="4" spans="2:5">
      <c r="B4" t="s">
        <v>38</v>
      </c>
      <c r="C4" s="50">
        <v>64260000</v>
      </c>
      <c r="D4" s="51">
        <v>30087027</v>
      </c>
      <c r="E4" s="15">
        <f>MIN($D$3:$D$7)/D4*100</f>
        <v>99.052957276237365</v>
      </c>
    </row>
    <row r="5" spans="2:5">
      <c r="B5" t="s">
        <v>39</v>
      </c>
      <c r="C5" s="50">
        <v>64260000</v>
      </c>
      <c r="D5" s="51">
        <v>30341410</v>
      </c>
      <c r="E5" s="15">
        <f>MIN($D$3:$D$7)/D5*100</f>
        <v>98.222495263074464</v>
      </c>
    </row>
    <row r="6" spans="2:5">
      <c r="B6" t="s">
        <v>36</v>
      </c>
      <c r="C6" s="50">
        <v>64260000</v>
      </c>
      <c r="D6" s="51">
        <v>32723572</v>
      </c>
      <c r="E6" s="15">
        <f>MIN($D$3:$D$7)/D6*100</f>
        <v>91.072239913173291</v>
      </c>
    </row>
    <row r="7" spans="2:5">
      <c r="B7" t="s">
        <v>40</v>
      </c>
      <c r="C7" s="50">
        <v>64260000</v>
      </c>
      <c r="D7" s="51">
        <v>54083408</v>
      </c>
      <c r="E7" s="15">
        <f>MIN($D$3:$D$7)/D7*100</f>
        <v>55.103942414279807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EDDCB-A78E-479D-AB6D-847B3D016365}">
  <dimension ref="B3:H8"/>
  <sheetViews>
    <sheetView workbookViewId="0"/>
  </sheetViews>
  <sheetFormatPr defaultRowHeight="15"/>
  <cols>
    <col min="2" max="2" width="38.140625" customWidth="1"/>
    <col min="3" max="3" width="22.85546875" customWidth="1"/>
    <col min="4" max="4" width="15.28515625" customWidth="1"/>
    <col min="5" max="6" width="3.85546875" customWidth="1"/>
    <col min="7" max="7" width="66.7109375" style="10" customWidth="1"/>
    <col min="8" max="8" width="22.85546875" customWidth="1"/>
  </cols>
  <sheetData>
    <row r="3" spans="2:8">
      <c r="B3" s="1" t="s">
        <v>73</v>
      </c>
      <c r="C3" s="1" t="s">
        <v>77</v>
      </c>
      <c r="D3" s="1" t="s">
        <v>78</v>
      </c>
      <c r="G3" s="12" t="s">
        <v>9</v>
      </c>
      <c r="H3" s="8" t="s">
        <v>10</v>
      </c>
    </row>
    <row r="4" spans="2:8">
      <c r="B4" t="s">
        <v>37</v>
      </c>
      <c r="C4" t="s">
        <v>79</v>
      </c>
      <c r="D4" s="6">
        <v>100</v>
      </c>
      <c r="G4" s="10" t="s">
        <v>12</v>
      </c>
      <c r="H4" t="s">
        <v>13</v>
      </c>
    </row>
    <row r="5" spans="2:8">
      <c r="B5" t="s">
        <v>38</v>
      </c>
      <c r="C5" t="s">
        <v>79</v>
      </c>
      <c r="D5" s="6">
        <v>100</v>
      </c>
      <c r="G5" s="10" t="s">
        <v>15</v>
      </c>
      <c r="H5" t="s">
        <v>16</v>
      </c>
    </row>
    <row r="6" spans="2:8" ht="30.75">
      <c r="B6" t="s">
        <v>39</v>
      </c>
      <c r="C6" t="s">
        <v>79</v>
      </c>
      <c r="D6" s="6">
        <v>100</v>
      </c>
      <c r="G6" s="10" t="s">
        <v>80</v>
      </c>
      <c r="H6" t="s">
        <v>18</v>
      </c>
    </row>
    <row r="7" spans="2:8">
      <c r="B7" t="s">
        <v>36</v>
      </c>
      <c r="C7" t="s">
        <v>79</v>
      </c>
      <c r="D7" s="6">
        <v>100</v>
      </c>
    </row>
    <row r="8" spans="2:8">
      <c r="B8" t="s">
        <v>40</v>
      </c>
      <c r="C8" t="s">
        <v>81</v>
      </c>
      <c r="D8" s="6">
        <v>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DBA54-0E2F-456B-B70F-78A39A3031F2}">
  <dimension ref="B3:D8"/>
  <sheetViews>
    <sheetView workbookViewId="0"/>
  </sheetViews>
  <sheetFormatPr defaultRowHeight="15"/>
  <cols>
    <col min="2" max="2" width="38.140625" customWidth="1"/>
    <col min="3" max="3" width="22.85546875" customWidth="1"/>
    <col min="4" max="4" width="15.28515625" customWidth="1"/>
  </cols>
  <sheetData>
    <row r="3" spans="2:4">
      <c r="B3" s="1" t="s">
        <v>73</v>
      </c>
      <c r="C3" s="1" t="s">
        <v>82</v>
      </c>
      <c r="D3" s="1" t="s">
        <v>78</v>
      </c>
    </row>
    <row r="4" spans="2:4">
      <c r="B4" t="s">
        <v>37</v>
      </c>
      <c r="C4" t="s">
        <v>83</v>
      </c>
      <c r="D4" s="6">
        <v>100</v>
      </c>
    </row>
    <row r="5" spans="2:4">
      <c r="B5" t="s">
        <v>38</v>
      </c>
      <c r="C5" t="s">
        <v>84</v>
      </c>
      <c r="D5" s="6">
        <v>100</v>
      </c>
    </row>
    <row r="6" spans="2:4">
      <c r="B6" t="s">
        <v>39</v>
      </c>
      <c r="C6" t="s">
        <v>85</v>
      </c>
      <c r="D6" s="6">
        <v>100</v>
      </c>
    </row>
    <row r="7" spans="2:4">
      <c r="B7" t="s">
        <v>36</v>
      </c>
      <c r="C7" t="s">
        <v>86</v>
      </c>
      <c r="D7" s="6">
        <v>100</v>
      </c>
    </row>
    <row r="8" spans="2:4">
      <c r="B8" t="s">
        <v>40</v>
      </c>
      <c r="C8" t="s">
        <v>87</v>
      </c>
      <c r="D8" s="6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CC91C-50B9-4071-A561-D07C459323A5}">
  <dimension ref="B3:F8"/>
  <sheetViews>
    <sheetView workbookViewId="0">
      <selection activeCell="M26" sqref="M26"/>
    </sheetView>
  </sheetViews>
  <sheetFormatPr defaultRowHeight="15"/>
  <cols>
    <col min="2" max="2" width="38.140625" customWidth="1"/>
    <col min="3" max="4" width="30.42578125" customWidth="1"/>
    <col min="5" max="5" width="22.85546875" customWidth="1"/>
    <col min="6" max="6" width="15.28515625" customWidth="1"/>
  </cols>
  <sheetData>
    <row r="3" spans="2:6">
      <c r="B3" s="18" t="s">
        <v>73</v>
      </c>
      <c r="C3" s="18" t="s">
        <v>88</v>
      </c>
      <c r="D3" s="18" t="s">
        <v>89</v>
      </c>
      <c r="E3" s="18" t="s">
        <v>90</v>
      </c>
      <c r="F3" s="18" t="s">
        <v>91</v>
      </c>
    </row>
    <row r="4" spans="2:6">
      <c r="B4" s="19" t="s">
        <v>37</v>
      </c>
      <c r="C4" s="16">
        <f>'evaluación economica '!E3*0.6</f>
        <v>60</v>
      </c>
      <c r="D4" s="16">
        <f>'plazo de entrega '!D4*0.25</f>
        <v>25</v>
      </c>
      <c r="E4" s="16">
        <f>'garantia post venta'!D4*0.15</f>
        <v>15</v>
      </c>
      <c r="F4" s="21">
        <f>SUM(C4:E4)</f>
        <v>100</v>
      </c>
    </row>
    <row r="5" spans="2:6">
      <c r="B5" s="20" t="s">
        <v>38</v>
      </c>
      <c r="C5" s="17">
        <f>'evaluación economica '!E4*0.6</f>
        <v>59.431774365742413</v>
      </c>
      <c r="D5" s="17">
        <f>'plazo de entrega '!D5*0.25</f>
        <v>25</v>
      </c>
      <c r="E5" s="17">
        <f>'garantia post venta'!D5*0.15</f>
        <v>15</v>
      </c>
      <c r="F5" s="22">
        <f>SUM(C5:E5)</f>
        <v>99.431774365742413</v>
      </c>
    </row>
    <row r="6" spans="2:6">
      <c r="B6" s="20" t="s">
        <v>39</v>
      </c>
      <c r="C6" s="17">
        <f>'evaluación economica '!E5*0.6</f>
        <v>58.933497157844677</v>
      </c>
      <c r="D6" s="17">
        <f>'plazo de entrega '!D6*0.25</f>
        <v>25</v>
      </c>
      <c r="E6" s="17">
        <f>'garantia post venta'!D6*0.15</f>
        <v>15</v>
      </c>
      <c r="F6" s="22">
        <f>SUM(C6:E6)</f>
        <v>98.93349715784467</v>
      </c>
    </row>
    <row r="7" spans="2:6">
      <c r="B7" s="20" t="s">
        <v>36</v>
      </c>
      <c r="C7" s="17">
        <f>'evaluación economica '!E6*0.6</f>
        <v>54.643343947903972</v>
      </c>
      <c r="D7" s="17">
        <f>'plazo de entrega '!D7*0.25</f>
        <v>25</v>
      </c>
      <c r="E7" s="17">
        <f>'garantia post venta'!D7*0.15</f>
        <v>15</v>
      </c>
      <c r="F7" s="22">
        <f>SUM(C7:E7)</f>
        <v>94.643343947903972</v>
      </c>
    </row>
    <row r="8" spans="2:6">
      <c r="B8" s="20" t="s">
        <v>40</v>
      </c>
      <c r="C8" s="17">
        <f>'evaluación economica '!E7*0.6</f>
        <v>33.062365448567881</v>
      </c>
      <c r="D8" s="17">
        <f>'plazo de entrega '!D8*0.25</f>
        <v>12.5</v>
      </c>
      <c r="E8" s="17">
        <f>'garantia post venta'!D8*0.15</f>
        <v>15</v>
      </c>
      <c r="F8" s="22">
        <f>SUM(C8:E8)</f>
        <v>60.562365448567881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CB6F0-FB5A-4AF6-85A3-0BDA0715AF9E}">
  <dimension ref="B2:K24"/>
  <sheetViews>
    <sheetView showGridLines="0" tabSelected="1" workbookViewId="0">
      <selection activeCell="I8" sqref="I8:I9"/>
    </sheetView>
  </sheetViews>
  <sheetFormatPr defaultRowHeight="15"/>
  <cols>
    <col min="2" max="2" width="16.140625" customWidth="1"/>
    <col min="3" max="3" width="56.140625" customWidth="1"/>
    <col min="4" max="4" width="10.42578125" customWidth="1"/>
    <col min="5" max="5" width="7.5703125" customWidth="1"/>
    <col min="6" max="6" width="9.5703125" customWidth="1"/>
    <col min="7" max="7" width="19.42578125" style="40" customWidth="1"/>
    <col min="8" max="8" width="64.7109375" customWidth="1"/>
    <col min="9" max="9" width="13.85546875" customWidth="1"/>
    <col min="10" max="10" width="20" customWidth="1"/>
    <col min="11" max="11" width="16.140625" customWidth="1"/>
  </cols>
  <sheetData>
    <row r="2" spans="2:11">
      <c r="B2" s="4" t="s">
        <v>92</v>
      </c>
      <c r="C2" t="s">
        <v>93</v>
      </c>
    </row>
    <row r="3" spans="2:11">
      <c r="B3" s="4" t="s">
        <v>94</v>
      </c>
      <c r="C3">
        <v>322</v>
      </c>
      <c r="D3" t="s">
        <v>95</v>
      </c>
    </row>
    <row r="4" spans="2:11">
      <c r="B4" s="4" t="s">
        <v>96</v>
      </c>
      <c r="C4">
        <v>42</v>
      </c>
      <c r="D4" t="s">
        <v>57</v>
      </c>
    </row>
    <row r="5" spans="2:11">
      <c r="B5" s="4" t="s">
        <v>97</v>
      </c>
      <c r="C5" s="42">
        <v>64260000</v>
      </c>
    </row>
    <row r="7" spans="2:11" ht="15.75">
      <c r="C7" s="23" t="s">
        <v>98</v>
      </c>
      <c r="D7" s="23"/>
      <c r="E7" s="23"/>
      <c r="F7" s="23"/>
      <c r="G7" s="23"/>
      <c r="H7" s="23"/>
      <c r="I7" s="23"/>
    </row>
    <row r="8" spans="2:11">
      <c r="B8" s="24" t="s">
        <v>99</v>
      </c>
      <c r="C8" s="24" t="s">
        <v>100</v>
      </c>
      <c r="D8" s="24" t="s">
        <v>101</v>
      </c>
      <c r="E8" s="24"/>
      <c r="F8" s="24"/>
      <c r="G8" s="41" t="s">
        <v>102</v>
      </c>
      <c r="H8" s="24" t="s">
        <v>103</v>
      </c>
      <c r="I8" s="52" t="s">
        <v>104</v>
      </c>
      <c r="J8" s="24" t="s">
        <v>105</v>
      </c>
    </row>
    <row r="9" spans="2:11">
      <c r="B9" s="24"/>
      <c r="C9" s="24"/>
      <c r="D9" s="25" t="s">
        <v>106</v>
      </c>
      <c r="E9" s="25" t="s">
        <v>107</v>
      </c>
      <c r="F9" s="25" t="s">
        <v>108</v>
      </c>
      <c r="G9" s="41"/>
      <c r="H9" s="24"/>
      <c r="I9" s="52"/>
      <c r="J9" s="24"/>
    </row>
    <row r="10" spans="2:11" ht="20.25" customHeight="1">
      <c r="B10" s="48" t="s">
        <v>37</v>
      </c>
      <c r="C10" s="27" t="s">
        <v>109</v>
      </c>
      <c r="D10" s="27" t="s">
        <v>110</v>
      </c>
      <c r="E10" s="27" t="s">
        <v>111</v>
      </c>
      <c r="F10" s="27" t="s">
        <v>111</v>
      </c>
      <c r="G10" s="42">
        <v>29802090</v>
      </c>
      <c r="H10" s="30" t="s">
        <v>112</v>
      </c>
      <c r="I10" s="28">
        <f>'evaluación completa'!C4</f>
        <v>60</v>
      </c>
      <c r="J10" s="29">
        <f>'evaluación completa'!F4</f>
        <v>100</v>
      </c>
      <c r="K10" s="47" t="s">
        <v>113</v>
      </c>
    </row>
    <row r="11" spans="2:11" ht="20.25" customHeight="1">
      <c r="B11" s="48"/>
      <c r="C11" s="27" t="s">
        <v>114</v>
      </c>
      <c r="D11" s="27" t="s">
        <v>110</v>
      </c>
      <c r="E11" s="27" t="s">
        <v>111</v>
      </c>
      <c r="F11" s="27" t="s">
        <v>111</v>
      </c>
      <c r="G11" s="43" t="s">
        <v>79</v>
      </c>
      <c r="H11" s="30" t="s">
        <v>115</v>
      </c>
      <c r="I11" s="28">
        <f>'evaluación completa'!D4</f>
        <v>25</v>
      </c>
      <c r="J11" s="29"/>
      <c r="K11" s="47"/>
    </row>
    <row r="12" spans="2:11" ht="20.25" customHeight="1">
      <c r="B12" s="48"/>
      <c r="C12" s="27" t="s">
        <v>116</v>
      </c>
      <c r="D12" s="27" t="s">
        <v>110</v>
      </c>
      <c r="E12" s="27" t="s">
        <v>111</v>
      </c>
      <c r="F12" s="27" t="s">
        <v>111</v>
      </c>
      <c r="G12" s="43" t="s">
        <v>83</v>
      </c>
      <c r="H12" s="30" t="s">
        <v>117</v>
      </c>
      <c r="I12" s="28">
        <f>'evaluación completa'!E4</f>
        <v>15</v>
      </c>
      <c r="J12" s="29"/>
      <c r="K12" s="47"/>
    </row>
    <row r="13" spans="2:11" ht="20.25" customHeight="1">
      <c r="B13" s="49" t="s">
        <v>38</v>
      </c>
      <c r="C13" s="20" t="s">
        <v>109</v>
      </c>
      <c r="D13" s="20" t="s">
        <v>110</v>
      </c>
      <c r="E13" s="20" t="s">
        <v>111</v>
      </c>
      <c r="F13" s="20" t="s">
        <v>111</v>
      </c>
      <c r="G13" s="44">
        <v>30087027</v>
      </c>
      <c r="H13" s="31" t="s">
        <v>112</v>
      </c>
      <c r="I13" s="17">
        <f>'evaluación completa'!C5</f>
        <v>59.431774365742413</v>
      </c>
      <c r="J13" s="26">
        <f>'evaluación completa'!F5</f>
        <v>99.431774365742413</v>
      </c>
    </row>
    <row r="14" spans="2:11" ht="20.25" customHeight="1">
      <c r="B14" s="49"/>
      <c r="C14" s="20" t="s">
        <v>114</v>
      </c>
      <c r="D14" s="20" t="s">
        <v>110</v>
      </c>
      <c r="E14" s="20" t="s">
        <v>111</v>
      </c>
      <c r="F14" s="20" t="s">
        <v>111</v>
      </c>
      <c r="G14" s="45" t="s">
        <v>79</v>
      </c>
      <c r="H14" s="31" t="s">
        <v>115</v>
      </c>
      <c r="I14" s="17">
        <f>'evaluación completa'!D5</f>
        <v>25</v>
      </c>
      <c r="J14" s="26"/>
    </row>
    <row r="15" spans="2:11" ht="20.25" customHeight="1">
      <c r="B15" s="49"/>
      <c r="C15" s="20" t="s">
        <v>116</v>
      </c>
      <c r="D15" s="20" t="s">
        <v>110</v>
      </c>
      <c r="E15" s="20" t="s">
        <v>111</v>
      </c>
      <c r="F15" s="20" t="s">
        <v>111</v>
      </c>
      <c r="G15" s="45" t="s">
        <v>84</v>
      </c>
      <c r="H15" s="31" t="s">
        <v>117</v>
      </c>
      <c r="I15" s="17">
        <f>'evaluación completa'!E5</f>
        <v>15</v>
      </c>
      <c r="J15" s="26"/>
    </row>
    <row r="16" spans="2:11" ht="20.25" customHeight="1">
      <c r="B16" s="49" t="s">
        <v>39</v>
      </c>
      <c r="C16" s="20" t="s">
        <v>109</v>
      </c>
      <c r="D16" s="20" t="s">
        <v>110</v>
      </c>
      <c r="E16" s="20" t="s">
        <v>111</v>
      </c>
      <c r="F16" s="20" t="s">
        <v>111</v>
      </c>
      <c r="G16" s="44">
        <v>30341410</v>
      </c>
      <c r="H16" s="31" t="s">
        <v>112</v>
      </c>
      <c r="I16" s="17">
        <f>'evaluación completa'!C6</f>
        <v>58.933497157844677</v>
      </c>
      <c r="J16" s="26">
        <f>'evaluación completa'!F6</f>
        <v>98.93349715784467</v>
      </c>
    </row>
    <row r="17" spans="2:11" ht="20.25" customHeight="1">
      <c r="B17" s="49"/>
      <c r="C17" s="20" t="s">
        <v>114</v>
      </c>
      <c r="D17" s="20" t="s">
        <v>110</v>
      </c>
      <c r="E17" s="20" t="s">
        <v>111</v>
      </c>
      <c r="F17" s="20" t="s">
        <v>111</v>
      </c>
      <c r="G17" s="45" t="s">
        <v>79</v>
      </c>
      <c r="H17" s="31" t="s">
        <v>115</v>
      </c>
      <c r="I17" s="17">
        <f>'evaluación completa'!D6</f>
        <v>25</v>
      </c>
      <c r="J17" s="26"/>
    </row>
    <row r="18" spans="2:11" ht="20.25" customHeight="1">
      <c r="B18" s="49"/>
      <c r="C18" s="20" t="s">
        <v>116</v>
      </c>
      <c r="D18" s="20" t="s">
        <v>110</v>
      </c>
      <c r="E18" s="20" t="s">
        <v>111</v>
      </c>
      <c r="F18" s="20" t="s">
        <v>111</v>
      </c>
      <c r="G18" s="45" t="s">
        <v>85</v>
      </c>
      <c r="H18" s="31" t="s">
        <v>117</v>
      </c>
      <c r="I18" s="17">
        <f>'evaluación completa'!E6</f>
        <v>15</v>
      </c>
      <c r="J18" s="26"/>
    </row>
    <row r="19" spans="2:11" ht="20.25" customHeight="1">
      <c r="B19" s="49" t="s">
        <v>36</v>
      </c>
      <c r="C19" s="20" t="s">
        <v>109</v>
      </c>
      <c r="D19" s="20" t="s">
        <v>110</v>
      </c>
      <c r="E19" s="20" t="s">
        <v>111</v>
      </c>
      <c r="F19" s="20" t="s">
        <v>111</v>
      </c>
      <c r="G19" s="44">
        <v>32723572</v>
      </c>
      <c r="H19" s="31" t="s">
        <v>112</v>
      </c>
      <c r="I19" s="17">
        <f>'evaluación completa'!C7</f>
        <v>54.643343947903972</v>
      </c>
      <c r="J19" s="26">
        <f>'evaluación completa'!F7</f>
        <v>94.643343947903972</v>
      </c>
    </row>
    <row r="20" spans="2:11" ht="20.25" customHeight="1">
      <c r="B20" s="49"/>
      <c r="C20" s="20" t="s">
        <v>114</v>
      </c>
      <c r="D20" s="20" t="s">
        <v>110</v>
      </c>
      <c r="E20" s="20" t="s">
        <v>111</v>
      </c>
      <c r="F20" s="20" t="s">
        <v>111</v>
      </c>
      <c r="G20" s="45" t="s">
        <v>79</v>
      </c>
      <c r="H20" s="31" t="s">
        <v>115</v>
      </c>
      <c r="I20" s="17">
        <f>'evaluación completa'!D7</f>
        <v>25</v>
      </c>
      <c r="J20" s="26"/>
    </row>
    <row r="21" spans="2:11" ht="20.25" customHeight="1">
      <c r="B21" s="49"/>
      <c r="C21" s="20" t="s">
        <v>116</v>
      </c>
      <c r="D21" s="20" t="s">
        <v>110</v>
      </c>
      <c r="E21" s="20" t="s">
        <v>111</v>
      </c>
      <c r="F21" s="20" t="s">
        <v>111</v>
      </c>
      <c r="G21" s="45" t="s">
        <v>86</v>
      </c>
      <c r="H21" s="31" t="s">
        <v>117</v>
      </c>
      <c r="I21" s="17">
        <f>'evaluación completa'!E7</f>
        <v>15</v>
      </c>
      <c r="J21" s="26"/>
    </row>
    <row r="22" spans="2:11" ht="20.25" customHeight="1">
      <c r="B22" s="49" t="s">
        <v>40</v>
      </c>
      <c r="C22" s="20" t="s">
        <v>109</v>
      </c>
      <c r="D22" s="20" t="s">
        <v>110</v>
      </c>
      <c r="E22" s="20" t="s">
        <v>111</v>
      </c>
      <c r="F22" s="20" t="s">
        <v>111</v>
      </c>
      <c r="G22" s="44">
        <v>54083408</v>
      </c>
      <c r="H22" s="31" t="s">
        <v>112</v>
      </c>
      <c r="I22" s="17">
        <f>'evaluación completa'!C8</f>
        <v>33.062365448567881</v>
      </c>
      <c r="J22" s="26">
        <f>'evaluación completa'!F8</f>
        <v>60.562365448567881</v>
      </c>
      <c r="K22" s="46" t="s">
        <v>118</v>
      </c>
    </row>
    <row r="23" spans="2:11" ht="20.25" customHeight="1">
      <c r="B23" s="49"/>
      <c r="C23" s="20" t="s">
        <v>114</v>
      </c>
      <c r="D23" s="20" t="s">
        <v>110</v>
      </c>
      <c r="E23" s="20" t="s">
        <v>111</v>
      </c>
      <c r="F23" s="20" t="s">
        <v>111</v>
      </c>
      <c r="G23" s="45" t="s">
        <v>81</v>
      </c>
      <c r="H23" s="31" t="s">
        <v>115</v>
      </c>
      <c r="I23" s="17">
        <f>'evaluación completa'!D8</f>
        <v>12.5</v>
      </c>
      <c r="J23" s="26"/>
      <c r="K23" s="46"/>
    </row>
    <row r="24" spans="2:11" ht="20.25" customHeight="1">
      <c r="B24" s="49"/>
      <c r="C24" s="20" t="s">
        <v>116</v>
      </c>
      <c r="D24" s="20" t="s">
        <v>110</v>
      </c>
      <c r="E24" s="20" t="s">
        <v>111</v>
      </c>
      <c r="F24" s="20" t="s">
        <v>111</v>
      </c>
      <c r="G24" s="45" t="s">
        <v>87</v>
      </c>
      <c r="H24" s="31" t="s">
        <v>117</v>
      </c>
      <c r="I24" s="17">
        <f>'evaluación completa'!E8</f>
        <v>15</v>
      </c>
      <c r="J24" s="26"/>
      <c r="K24" s="46"/>
    </row>
  </sheetData>
  <mergeCells count="20">
    <mergeCell ref="J22:J24"/>
    <mergeCell ref="K10:K12"/>
    <mergeCell ref="K22:K24"/>
    <mergeCell ref="J8:J9"/>
    <mergeCell ref="B10:B12"/>
    <mergeCell ref="B13:B15"/>
    <mergeCell ref="B16:B18"/>
    <mergeCell ref="B19:B21"/>
    <mergeCell ref="B22:B24"/>
    <mergeCell ref="J10:J12"/>
    <mergeCell ref="J13:J15"/>
    <mergeCell ref="J16:J18"/>
    <mergeCell ref="J19:J21"/>
    <mergeCell ref="C7:I7"/>
    <mergeCell ref="B8:B9"/>
    <mergeCell ref="C8:C9"/>
    <mergeCell ref="D8:F8"/>
    <mergeCell ref="G8:G9"/>
    <mergeCell ref="H8:H9"/>
    <mergeCell ref="I8:I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Rodolfo Eduardo Ulloa Catalan</cp:lastModifiedBy>
  <cp:revision/>
  <dcterms:created xsi:type="dcterms:W3CDTF">2026-04-22T13:17:44Z</dcterms:created>
  <dcterms:modified xsi:type="dcterms:W3CDTF">2026-04-22T14:55:20Z</dcterms:modified>
  <cp:category/>
  <cp:contentStatus/>
</cp:coreProperties>
</file>