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leploscerezos-my.sharepoint.com/personal/carlos_diaz_sleploscerezos_gob_cl/Documents/Carlos Diaz/los cerezos/Compra Mobiliario 2/"/>
    </mc:Choice>
  </mc:AlternateContent>
  <xr:revisionPtr revIDLastSave="0" documentId="8_{4D93309C-B786-4B5E-840F-0308BB60C414}" xr6:coauthVersionLast="47" xr6:coauthVersionMax="47" xr10:uidLastSave="{00000000-0000-0000-0000-000000000000}"/>
  <bookViews>
    <workbookView xWindow="-108" yWindow="-108" windowWidth="23256" windowHeight="12456" xr2:uid="{ED9FDBA1-892A-4A70-8545-52196911F5D4}"/>
  </bookViews>
  <sheets>
    <sheet name="Cuadro Ofertas" sheetId="1" r:id="rId1"/>
    <sheet name="Cuadro Detal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J12" i="3"/>
  <c r="J11" i="3"/>
  <c r="J10" i="3"/>
  <c r="J9" i="3"/>
  <c r="J8" i="3"/>
  <c r="J7" i="3"/>
  <c r="J6" i="3"/>
  <c r="J13" i="3" s="1"/>
  <c r="J5" i="3"/>
  <c r="J24" i="3"/>
  <c r="J23" i="3"/>
  <c r="J22" i="3"/>
  <c r="J21" i="3"/>
  <c r="J20" i="3"/>
  <c r="J19" i="3"/>
  <c r="J18" i="3"/>
  <c r="J17" i="3"/>
  <c r="J16" i="3"/>
  <c r="J15" i="3"/>
  <c r="J14" i="3"/>
  <c r="M10" i="1"/>
  <c r="M9" i="1"/>
  <c r="J10" i="1"/>
  <c r="J9" i="1"/>
  <c r="F9" i="1"/>
  <c r="G9" i="1" s="1"/>
  <c r="C10" i="1"/>
  <c r="D10" i="1" s="1"/>
  <c r="C9" i="1"/>
  <c r="D9" i="1" s="1"/>
  <c r="K9" i="1" s="1"/>
  <c r="K10" i="1" l="1"/>
</calcChain>
</file>

<file path=xl/sharedStrings.xml><?xml version="1.0" encoding="utf-8"?>
<sst xmlns="http://schemas.openxmlformats.org/spreadsheetml/2006/main" count="125" uniqueCount="61">
  <si>
    <t>TABLA EVALUACIÓN ADQUISICION DE MOBILIARIO OFICINAS</t>
  </si>
  <si>
    <t>Presupuesto referencial</t>
  </si>
  <si>
    <t>Precio (50%)</t>
  </si>
  <si>
    <t>Plazo (30%)</t>
  </si>
  <si>
    <t>Especificación Técnica (20%)</t>
  </si>
  <si>
    <t>Producto</t>
  </si>
  <si>
    <t>Cantidad</t>
  </si>
  <si>
    <t>Escritorio</t>
  </si>
  <si>
    <t>Medidas 1600X700X750 mm. Estructura metálica espesor de perfil 2mm electropintada gris oscuro, uniones soldadas. Cubierta en melamina 24 mm de espesor, laminado blanco, tapacanto 1,5 mm., con sacado para pasacables rectangular gris 120x255 mm centrad</t>
  </si>
  <si>
    <t>Presupuesto</t>
  </si>
  <si>
    <t>Proveedor</t>
  </si>
  <si>
    <t>Medidas 2000X600X750 mm. Estructura metálica espesor de perfil 2mm electropintada gris oscuro, uniones soldadas. Cubierta en melamina 24 mm de espesor, laminado blanco, tapacanto 1,5 mm., con sacado para pasacables rectangular gris 120x255 mm centrad</t>
  </si>
  <si>
    <t>Medidas 1400X700X750 mm. Estructura metálica espesor de perfil 2mm electropintada gris oscuro, uniones soldadas. Cubierta en melamina 24 mm de espesor, laminado blanco, tapacanto 1,5 mm., con sacado para pasacables rectangular gris 120x255 mm centrad</t>
  </si>
  <si>
    <t>SILLA OFICINA CON RESPALDO Respaldo reclinable con mecanismo sincrónico con 4 posiciones, regulación de altura de la silla y apoyabrazos anchos regulables en altura. Apoyo lumbar regulable en altura. Materiales: respaldo de malla, asiento de tela, ac</t>
  </si>
  <si>
    <t>Silla</t>
  </si>
  <si>
    <t>SILLAS COMEDOR Estructura tubo redondo 1”, color gris. Respaldo y asiento polipropileno 65% y fibra de vidrio 35%, color pistacho o gris. Pintura electrostática.</t>
  </si>
  <si>
    <t>MESA COMEDOR Medidas 1500x750x750 MM. Estructura metálica espesor 2mm, electro pintada color blanco, uniones soldadas. Cubierta melamina 24mm de espesor color blanco, tapacantos PVC 1.5 mm color blanco.</t>
  </si>
  <si>
    <t>Mesa</t>
  </si>
  <si>
    <t>Observación</t>
  </si>
  <si>
    <t>5 días hábiles, garantía 36 meses, incluye flete</t>
  </si>
  <si>
    <t>igual a requerimiento</t>
  </si>
  <si>
    <t>similar a requerimiento</t>
  </si>
  <si>
    <t>Total Oferta</t>
  </si>
  <si>
    <t>Monto oferta incluye un Dcto. Global del 15%</t>
  </si>
  <si>
    <t>Monto oferta incluye un Dcto. Global del 2%</t>
  </si>
  <si>
    <t>COMERCIAL HAGELIN SPA</t>
  </si>
  <si>
    <t>Precio mas bajo ofertado</t>
  </si>
  <si>
    <t>Ponderador (50%)</t>
  </si>
  <si>
    <t>Precio ofertado</t>
  </si>
  <si>
    <t>Puntaje</t>
  </si>
  <si>
    <t>Ponderador (30%)</t>
  </si>
  <si>
    <t>Plazo mas bajo ofertado (n° días)</t>
  </si>
  <si>
    <t>Ponderador (20%)</t>
  </si>
  <si>
    <t>Cumple</t>
  </si>
  <si>
    <t>Especificación Técnica (cumple / no cumple)</t>
  </si>
  <si>
    <t>PUNTAJE FINAL</t>
  </si>
  <si>
    <t>Plazo (días)</t>
  </si>
  <si>
    <t>Observación 2</t>
  </si>
  <si>
    <t>Presupuesto máximo</t>
  </si>
  <si>
    <t>Porcentaje de la oferta sobre presupuesto máximo</t>
  </si>
  <si>
    <t>Observaciones generales</t>
  </si>
  <si>
    <t>Observación 1</t>
  </si>
  <si>
    <t>Descripción producto solictado</t>
  </si>
  <si>
    <t>Oferta Económica portal</t>
  </si>
  <si>
    <t>MESA DE REUNIÓN 4 PERSONAS Medidas: Ø1000 x 750 mm. Estructura: Pilar base plato estructura metálica perfil espesor 2 mm, electro pintada color Blanco Cubierta: Laminado de alta presión de 24 mm de espesor, tapacantos 1,5 mm de espesor de PVC. Colore</t>
  </si>
  <si>
    <t>SILLA DE VISITA Estructura trineo cromadas de perfil redondo. Asiento tapizado con acolchado de espuma de alta densidad y respaldo en malla, ambos de color negro. Apoyabrazos fijos de alta resistencia con diseño curvo. Mobiliario debe ser entregado armado</t>
  </si>
  <si>
    <t xml:space="preserve">COMERCIAL CINCUS SPA </t>
  </si>
  <si>
    <t>Mesa Lateral (500x500x500 mm)</t>
  </si>
  <si>
    <t>NO SOLICITADO</t>
  </si>
  <si>
    <t>Cajonera Móvil (3 Cajones/Cerradura)</t>
  </si>
  <si>
    <t>Cajonera</t>
  </si>
  <si>
    <t>NO OFERTADO</t>
  </si>
  <si>
    <t>1 día hábil, garantía 24 meses, incluye flete</t>
  </si>
  <si>
    <t>NO PRESENTA</t>
  </si>
  <si>
    <t>NO CUMPLE</t>
  </si>
  <si>
    <t>Monto oferta incluye un Dcto. Global del 2%. Garantía 24 meses, incluye flete, oferta de 1 día hábi.</t>
  </si>
  <si>
    <t>no hay</t>
  </si>
  <si>
    <t>Oferta no incluye MESA Medidas 1400X700X750 mm. Ni SILLA OFICINA CON RESPALDO, incorpora otro mobiliario no solictado</t>
  </si>
  <si>
    <t>Oferta parcial</t>
  </si>
  <si>
    <r>
      <rPr>
        <b/>
        <u/>
        <sz val="11"/>
        <color theme="1"/>
        <rFont val="Ebrima"/>
      </rPr>
      <t xml:space="preserve">NOTA: </t>
    </r>
    <r>
      <rPr>
        <sz val="11"/>
        <color theme="1"/>
        <rFont val="Ebrima"/>
      </rPr>
      <t xml:space="preserve">Se deja constancia que oferta de COMERCIAL CINCUS SPA se encuentra fuera de bases al no ofertar la totalidad del requeriminto. La oferta de </t>
    </r>
    <r>
      <rPr>
        <b/>
        <sz val="11"/>
        <color theme="1"/>
        <rFont val="Ebrima"/>
      </rPr>
      <t>COMERCIAL HAGELIN SPA</t>
    </r>
    <r>
      <rPr>
        <sz val="11"/>
        <color theme="1"/>
        <rFont val="Ebrima"/>
      </rPr>
      <t>, resulta la mas ventajosa al tener puntaje completo, es decir, mejor oferta económica, de plazo y técnica.</t>
    </r>
  </si>
  <si>
    <r>
      <rPr>
        <b/>
        <u/>
        <sz val="11"/>
        <color theme="1"/>
        <rFont val="Ebrima"/>
      </rPr>
      <t>NOTA:</t>
    </r>
    <r>
      <rPr>
        <sz val="11"/>
        <color theme="1"/>
        <rFont val="Ebrima"/>
      </rPr>
      <t xml:space="preserve"> En rojo se dejan productos ofertados que no son parte del detalles de los requerimientos de la lictación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</si>
</sst>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Aptos Narrow"/>
      <family val="2"/>
      <scheme val="minor"/>
    </font>
    <font>
      <sz val="11"/>
      <color theme="1"/>
      <name val="Ebrima"/>
    </font>
    <font>
      <sz val="10"/>
      <color theme="1"/>
      <name val="Ebrima"/>
    </font>
    <font>
      <b/>
      <sz val="11"/>
      <color theme="1"/>
      <name val="Ebrima"/>
    </font>
    <font>
      <b/>
      <sz val="10"/>
      <color theme="1"/>
      <name val="Ebrima"/>
    </font>
    <font>
      <b/>
      <u/>
      <sz val="11"/>
      <color theme="1"/>
      <name val="Ebrima"/>
    </font>
    <font>
      <sz val="10"/>
      <color rgb="FFFF0000"/>
      <name val="Ebrima"/>
    </font>
    <font>
      <sz val="9"/>
      <color rgb="FFFF0000"/>
      <name val="Ebrima"/>
    </font>
    <font>
      <sz val="10"/>
      <name val="Ebrima"/>
    </font>
    <font>
      <sz val="9"/>
      <name val="Ebrima"/>
    </font>
    <font>
      <b/>
      <sz val="10"/>
      <name val="Ebrima"/>
    </font>
    <font>
      <b/>
      <sz val="9"/>
      <name val="Ebrima"/>
    </font>
    <font>
      <sz val="11"/>
      <name val="Ebrima"/>
    </font>
    <font>
      <b/>
      <sz val="11"/>
      <name val="Ebrima"/>
    </font>
  </fonts>
  <fills count="4">
    <fill>
      <patternFill patternType="none"/>
    </fill>
    <fill>
      <patternFill patternType="gray125"/>
    </fill>
    <fill>
      <patternFill patternType="solid">
        <fgColor theme="4" tint="0.79998168889431442"/>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6" fontId="1" fillId="0" borderId="0" xfId="0" applyNumberFormat="1" applyFont="1" applyAlignment="1">
      <alignment horizontal="center"/>
    </xf>
    <xf numFmtId="0" fontId="3" fillId="0" borderId="0" xfId="0" applyFont="1" applyAlignment="1">
      <alignment horizontal="center" vertical="center"/>
    </xf>
    <xf numFmtId="0" fontId="4" fillId="0" borderId="0" xfId="0" applyFont="1" applyAlignment="1">
      <alignment vertical="top"/>
    </xf>
    <xf numFmtId="6" fontId="1" fillId="0" borderId="0" xfId="0" applyNumberFormat="1" applyFont="1" applyAlignment="1">
      <alignment horizontal="center" vertical="center"/>
    </xf>
    <xf numFmtId="1" fontId="1" fillId="0" borderId="0" xfId="0" applyNumberFormat="1"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6"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 fontId="3" fillId="2" borderId="1" xfId="0" applyNumberFormat="1" applyFont="1" applyFill="1" applyBorder="1" applyAlignment="1">
      <alignment horizontal="center" vertical="center" wrapText="1"/>
    </xf>
    <xf numFmtId="0" fontId="2" fillId="0" borderId="1" xfId="0" applyFont="1" applyBorder="1" applyAlignment="1">
      <alignment vertical="top" wrapText="1"/>
    </xf>
    <xf numFmtId="1" fontId="1" fillId="0" borderId="1" xfId="0" applyNumberFormat="1" applyFont="1" applyBorder="1" applyAlignment="1">
      <alignment horizontal="center" vertical="center" wrapText="1"/>
    </xf>
    <xf numFmtId="6" fontId="1" fillId="0" borderId="1" xfId="0" applyNumberFormat="1" applyFont="1" applyBorder="1" applyAlignment="1">
      <alignment horizontal="center"/>
    </xf>
    <xf numFmtId="1" fontId="1" fillId="0" borderId="1" xfId="0" applyNumberFormat="1" applyFont="1" applyBorder="1" applyAlignment="1">
      <alignment horizontal="center"/>
    </xf>
    <xf numFmtId="10" fontId="2" fillId="0" borderId="1" xfId="0" applyNumberFormat="1" applyFont="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vertical="center" wrapText="1"/>
    </xf>
    <xf numFmtId="1" fontId="3" fillId="0" borderId="0" xfId="0" applyNumberFormat="1" applyFont="1" applyAlignment="1">
      <alignment horizontal="center" vertical="center" wrapText="1"/>
    </xf>
    <xf numFmtId="0" fontId="4" fillId="0" borderId="1" xfId="0" applyFont="1" applyBorder="1" applyAlignment="1">
      <alignment vertical="top" wrapText="1"/>
    </xf>
    <xf numFmtId="0" fontId="1" fillId="0" borderId="0" xfId="0" applyFont="1" applyAlignment="1">
      <alignment vertical="top"/>
    </xf>
    <xf numFmtId="0" fontId="6" fillId="0" borderId="0" xfId="0" applyFont="1" applyAlignment="1">
      <alignment horizontal="center" vertical="center"/>
    </xf>
    <xf numFmtId="0" fontId="6" fillId="0" borderId="0" xfId="0" applyFont="1"/>
    <xf numFmtId="0" fontId="6" fillId="0" borderId="0" xfId="0" applyFont="1" applyAlignment="1">
      <alignment vertical="top"/>
    </xf>
    <xf numFmtId="0" fontId="6" fillId="0" borderId="1" xfId="0" applyFont="1" applyBorder="1" applyAlignment="1">
      <alignment horizontal="center" vertical="center"/>
    </xf>
    <xf numFmtId="6"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vertical="top" wrapText="1"/>
    </xf>
    <xf numFmtId="0" fontId="8" fillId="0" borderId="1" xfId="0" applyFont="1" applyBorder="1" applyAlignment="1">
      <alignment horizontal="center" vertical="center"/>
    </xf>
    <xf numFmtId="6"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1" xfId="0" applyFont="1" applyBorder="1"/>
    <xf numFmtId="0" fontId="9" fillId="0" borderId="1" xfId="0" applyFont="1" applyBorder="1" applyAlignment="1">
      <alignment vertical="top" wrapText="1"/>
    </xf>
    <xf numFmtId="0" fontId="8" fillId="0" borderId="1" xfId="0" applyFont="1" applyBorder="1" applyAlignment="1">
      <alignment vertical="top"/>
    </xf>
    <xf numFmtId="0" fontId="10" fillId="0" borderId="1" xfId="0" applyFont="1" applyBorder="1" applyAlignment="1">
      <alignment horizontal="center" vertical="center"/>
    </xf>
    <xf numFmtId="6"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0" xfId="0" applyFont="1" applyAlignment="1">
      <alignment horizontal="center"/>
    </xf>
    <xf numFmtId="6" fontId="12" fillId="0" borderId="0" xfId="0" applyNumberFormat="1" applyFont="1" applyAlignment="1">
      <alignment horizontal="center"/>
    </xf>
    <xf numFmtId="0" fontId="12" fillId="0" borderId="0" xfId="0" applyFont="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xf>
    <xf numFmtId="6"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xf numFmtId="0" fontId="9" fillId="3" borderId="1" xfId="0" applyFont="1" applyFill="1" applyBorder="1" applyAlignment="1">
      <alignment vertical="top" wrapText="1"/>
    </xf>
    <xf numFmtId="0" fontId="8" fillId="3" borderId="1" xfId="0" applyFont="1" applyFill="1" applyBorder="1" applyAlignment="1">
      <alignment vertical="top"/>
    </xf>
    <xf numFmtId="6"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vertical="top" wrapText="1"/>
    </xf>
    <xf numFmtId="0" fontId="11" fillId="3" borderId="1" xfId="0" applyFont="1" applyFill="1" applyBorder="1" applyAlignment="1">
      <alignment vertical="top" wrapText="1"/>
    </xf>
    <xf numFmtId="0" fontId="8" fillId="0" borderId="1" xfId="0" applyFont="1" applyBorder="1" applyAlignment="1">
      <alignment vertical="center" wrapText="1"/>
    </xf>
    <xf numFmtId="0" fontId="6" fillId="0" borderId="1" xfId="0" applyFont="1" applyBorder="1" applyAlignment="1">
      <alignment vertical="top"/>
    </xf>
    <xf numFmtId="0" fontId="1" fillId="0" borderId="0" xfId="0" applyFont="1" applyAlignment="1">
      <alignment horizontal="left"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applyAlignment="1">
      <alignment horizontal="center"/>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0" borderId="0" xfId="0" applyFont="1" applyAlignment="1">
      <alignment horizontal="center"/>
    </xf>
    <xf numFmtId="6" fontId="3" fillId="0" borderId="1" xfId="0" applyNumberFormat="1" applyFont="1" applyBorder="1" applyAlignment="1">
      <alignment horizontal="center" vertical="center"/>
    </xf>
    <xf numFmtId="0" fontId="1" fillId="0" borderId="0" xfId="0" applyFont="1" applyAlignment="1">
      <alignment horizontal="left" vertical="top" wrapText="1"/>
    </xf>
    <xf numFmtId="0" fontId="1" fillId="0" borderId="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46384-C041-4874-A3B2-3B6DBF00188E}">
  <dimension ref="A1:P12"/>
  <sheetViews>
    <sheetView tabSelected="1" zoomScale="70" zoomScaleNormal="70" workbookViewId="0">
      <selection activeCell="H2" sqref="H2"/>
    </sheetView>
  </sheetViews>
  <sheetFormatPr baseColWidth="10" defaultRowHeight="16.8" x14ac:dyDescent="0.4"/>
  <cols>
    <col min="1" max="1" width="26.88671875" style="1" bestFit="1" customWidth="1"/>
    <col min="2" max="2" width="15.77734375" style="1" customWidth="1"/>
    <col min="3" max="3" width="10.77734375" style="1" customWidth="1"/>
    <col min="4" max="5" width="15.77734375" style="1" customWidth="1"/>
    <col min="6" max="6" width="10.77734375" style="1" customWidth="1"/>
    <col min="7" max="8" width="15.77734375" style="1" customWidth="1"/>
    <col min="9" max="9" width="10.77734375" style="1" customWidth="1"/>
    <col min="10" max="11" width="15.77734375" style="1" customWidth="1"/>
    <col min="12" max="12" width="4.33203125" style="1" customWidth="1"/>
    <col min="13" max="13" width="21.6640625" style="3" customWidth="1"/>
    <col min="14" max="14" width="55.21875" style="1" customWidth="1"/>
    <col min="15" max="15" width="23.109375" style="1" bestFit="1" customWidth="1"/>
    <col min="16" max="16" width="25.21875" style="1" bestFit="1" customWidth="1"/>
    <col min="17" max="16384" width="11.5546875" style="1"/>
  </cols>
  <sheetData>
    <row r="1" spans="1:16" s="2" customFormat="1" x14ac:dyDescent="0.4">
      <c r="A1" s="70" t="s">
        <v>0</v>
      </c>
      <c r="B1" s="70"/>
      <c r="C1" s="70"/>
      <c r="D1" s="70"/>
      <c r="E1" s="70"/>
      <c r="F1" s="70"/>
      <c r="G1" s="70"/>
      <c r="H1" s="70"/>
      <c r="I1" s="70"/>
      <c r="J1" s="70"/>
      <c r="K1" s="70"/>
      <c r="L1" s="70"/>
      <c r="M1" s="70"/>
    </row>
    <row r="2" spans="1:16" x14ac:dyDescent="0.4">
      <c r="A2" s="73" t="s">
        <v>38</v>
      </c>
      <c r="B2" s="73"/>
      <c r="C2" s="73"/>
      <c r="D2" s="73"/>
      <c r="E2" s="73"/>
      <c r="F2" s="73"/>
      <c r="G2" s="73"/>
      <c r="H2" s="17">
        <v>7029072</v>
      </c>
      <c r="I2" s="4"/>
      <c r="J2" s="4"/>
      <c r="K2" s="4"/>
      <c r="L2" s="4"/>
      <c r="M2" s="7"/>
      <c r="N2" s="4"/>
    </row>
    <row r="3" spans="1:16" x14ac:dyDescent="0.4">
      <c r="A3" s="73" t="s">
        <v>26</v>
      </c>
      <c r="B3" s="73"/>
      <c r="C3" s="73"/>
      <c r="D3" s="73"/>
      <c r="E3" s="73"/>
      <c r="F3" s="73"/>
      <c r="G3" s="73"/>
      <c r="H3" s="17">
        <v>6707910</v>
      </c>
      <c r="I3" s="4"/>
      <c r="J3" s="4"/>
      <c r="K3" s="4"/>
      <c r="L3" s="4"/>
      <c r="M3" s="7"/>
      <c r="N3" s="4"/>
    </row>
    <row r="4" spans="1:16" x14ac:dyDescent="0.4">
      <c r="A4" s="73" t="s">
        <v>31</v>
      </c>
      <c r="B4" s="73"/>
      <c r="C4" s="73"/>
      <c r="D4" s="73"/>
      <c r="E4" s="73"/>
      <c r="F4" s="73"/>
      <c r="G4" s="73"/>
      <c r="H4" s="18">
        <v>1</v>
      </c>
      <c r="I4" s="8"/>
      <c r="J4" s="8"/>
      <c r="K4" s="8"/>
      <c r="L4" s="8"/>
      <c r="M4" s="7"/>
      <c r="N4" s="4"/>
    </row>
    <row r="5" spans="1:16" x14ac:dyDescent="0.4">
      <c r="A5" s="73" t="s">
        <v>34</v>
      </c>
      <c r="B5" s="73"/>
      <c r="C5" s="73"/>
      <c r="D5" s="73"/>
      <c r="E5" s="73"/>
      <c r="F5" s="73"/>
      <c r="G5" s="73"/>
      <c r="H5" s="18" t="s">
        <v>33</v>
      </c>
      <c r="I5" s="8"/>
      <c r="J5" s="8"/>
      <c r="K5" s="8"/>
      <c r="L5" s="8"/>
      <c r="M5" s="7"/>
      <c r="N5" s="4"/>
    </row>
    <row r="6" spans="1:16" x14ac:dyDescent="0.4">
      <c r="A6" s="20"/>
      <c r="B6" s="20"/>
      <c r="C6" s="20"/>
      <c r="D6" s="20"/>
      <c r="E6" s="20"/>
      <c r="F6" s="20"/>
      <c r="G6" s="20"/>
      <c r="H6" s="8"/>
      <c r="I6" s="8"/>
      <c r="J6" s="8"/>
      <c r="K6" s="8"/>
      <c r="L6" s="8"/>
      <c r="M6" s="7"/>
      <c r="N6" s="4"/>
    </row>
    <row r="7" spans="1:16" x14ac:dyDescent="0.4">
      <c r="A7" s="2"/>
      <c r="B7" s="2"/>
      <c r="C7" s="2"/>
      <c r="D7" s="2"/>
      <c r="E7" s="2"/>
      <c r="F7" s="2"/>
      <c r="G7" s="2"/>
      <c r="H7" s="4"/>
      <c r="I7" s="4"/>
      <c r="J7" s="4"/>
      <c r="K7" s="4"/>
      <c r="L7" s="4"/>
      <c r="M7" s="71" t="s">
        <v>40</v>
      </c>
      <c r="N7" s="71"/>
      <c r="O7" s="71"/>
      <c r="P7" s="71"/>
    </row>
    <row r="8" spans="1:16" s="5" customFormat="1" ht="60" customHeight="1" x14ac:dyDescent="0.3">
      <c r="A8" s="9" t="s">
        <v>10</v>
      </c>
      <c r="B8" s="10" t="s">
        <v>28</v>
      </c>
      <c r="C8" s="10" t="s">
        <v>29</v>
      </c>
      <c r="D8" s="10" t="s">
        <v>27</v>
      </c>
      <c r="E8" s="9" t="s">
        <v>36</v>
      </c>
      <c r="F8" s="9" t="s">
        <v>29</v>
      </c>
      <c r="G8" s="10" t="s">
        <v>30</v>
      </c>
      <c r="H8" s="10" t="s">
        <v>4</v>
      </c>
      <c r="I8" s="9" t="s">
        <v>29</v>
      </c>
      <c r="J8" s="10" t="s">
        <v>32</v>
      </c>
      <c r="K8" s="10" t="s">
        <v>35</v>
      </c>
      <c r="L8" s="21"/>
      <c r="M8" s="10" t="s">
        <v>39</v>
      </c>
      <c r="N8" s="10" t="s">
        <v>41</v>
      </c>
      <c r="O8" s="10" t="s">
        <v>37</v>
      </c>
      <c r="P8" s="9" t="s">
        <v>43</v>
      </c>
    </row>
    <row r="9" spans="1:16" s="3" customFormat="1" ht="45" customHeight="1" x14ac:dyDescent="0.3">
      <c r="A9" s="9" t="s">
        <v>25</v>
      </c>
      <c r="B9" s="11">
        <v>6707910</v>
      </c>
      <c r="C9" s="12">
        <f>(H3/B9)*100</f>
        <v>100</v>
      </c>
      <c r="D9" s="12">
        <f>C9*50%</f>
        <v>50</v>
      </c>
      <c r="E9" s="13">
        <v>1</v>
      </c>
      <c r="F9" s="13">
        <f>(H4/E9)*100</f>
        <v>100</v>
      </c>
      <c r="G9" s="13">
        <f>F9*30%</f>
        <v>30</v>
      </c>
      <c r="H9" s="13" t="s">
        <v>33</v>
      </c>
      <c r="I9" s="13">
        <v>100</v>
      </c>
      <c r="J9" s="13">
        <f>I9*20%</f>
        <v>20</v>
      </c>
      <c r="K9" s="14">
        <f>D9+G9+J9</f>
        <v>100</v>
      </c>
      <c r="L9" s="22"/>
      <c r="M9" s="19">
        <f>(B9/H2)* 100%</f>
        <v>0.95430947356919948</v>
      </c>
      <c r="N9" s="15" t="s">
        <v>55</v>
      </c>
      <c r="O9" s="13" t="s">
        <v>56</v>
      </c>
      <c r="P9" s="11">
        <v>6707910</v>
      </c>
    </row>
    <row r="10" spans="1:16" s="3" customFormat="1" ht="45" customHeight="1" x14ac:dyDescent="0.3">
      <c r="A10" s="10" t="s">
        <v>46</v>
      </c>
      <c r="B10" s="11">
        <v>7178000</v>
      </c>
      <c r="C10" s="12">
        <f>(H3/B10)*100</f>
        <v>93.450961270548902</v>
      </c>
      <c r="D10" s="12">
        <f t="shared" ref="D10" si="0">C10*50%</f>
        <v>46.725480635274451</v>
      </c>
      <c r="E10" s="13" t="s">
        <v>53</v>
      </c>
      <c r="F10" s="16">
        <v>0</v>
      </c>
      <c r="G10" s="16">
        <f t="shared" ref="G10" si="1">F10*30%</f>
        <v>0</v>
      </c>
      <c r="H10" s="13" t="s">
        <v>54</v>
      </c>
      <c r="I10" s="13">
        <v>0</v>
      </c>
      <c r="J10" s="13">
        <f t="shared" ref="J10" si="2">I10*20%</f>
        <v>0</v>
      </c>
      <c r="K10" s="14">
        <f t="shared" ref="K10" si="3">D10+G10+J10</f>
        <v>46.725480635274451</v>
      </c>
      <c r="L10" s="22"/>
      <c r="M10" s="19">
        <f>(B10/H2)* 100%</f>
        <v>1.0211874341307074</v>
      </c>
      <c r="N10" s="23" t="s">
        <v>57</v>
      </c>
      <c r="O10" s="13" t="s">
        <v>58</v>
      </c>
      <c r="P10" s="11">
        <v>7178000</v>
      </c>
    </row>
    <row r="12" spans="1:16" ht="46.2" customHeight="1" x14ac:dyDescent="0.4">
      <c r="A12" s="72" t="s">
        <v>59</v>
      </c>
      <c r="B12" s="72"/>
      <c r="C12" s="72"/>
      <c r="D12" s="72"/>
      <c r="E12" s="72"/>
      <c r="F12" s="72"/>
      <c r="G12" s="72"/>
      <c r="H12" s="72"/>
      <c r="I12" s="72"/>
      <c r="J12" s="72"/>
      <c r="K12" s="72"/>
      <c r="L12" s="24"/>
      <c r="M12" s="24"/>
    </row>
  </sheetData>
  <mergeCells count="7">
    <mergeCell ref="A1:M1"/>
    <mergeCell ref="M7:P7"/>
    <mergeCell ref="A12:K12"/>
    <mergeCell ref="A2:G2"/>
    <mergeCell ref="A3:G3"/>
    <mergeCell ref="A4:G4"/>
    <mergeCell ref="A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72B6-06DA-414F-AAB9-EB49639D8CB9}">
  <dimension ref="A1:J26"/>
  <sheetViews>
    <sheetView topLeftCell="A23" zoomScale="70" zoomScaleNormal="70" workbookViewId="0">
      <selection activeCell="M13" sqref="M13"/>
    </sheetView>
  </sheetViews>
  <sheetFormatPr baseColWidth="10" defaultRowHeight="16.8" x14ac:dyDescent="0.4"/>
  <cols>
    <col min="1" max="1" width="25.5546875" style="1" customWidth="1"/>
    <col min="2" max="7" width="15.77734375" style="1" customWidth="1"/>
    <col min="8" max="8" width="78.5546875" style="1" customWidth="1"/>
    <col min="9" max="9" width="9.77734375" style="1" customWidth="1"/>
    <col min="10" max="10" width="13.109375" style="1" bestFit="1" customWidth="1"/>
    <col min="11" max="16384" width="11.5546875" style="1"/>
  </cols>
  <sheetData>
    <row r="1" spans="1:10" s="2" customFormat="1" x14ac:dyDescent="0.4">
      <c r="A1" s="67" t="s">
        <v>0</v>
      </c>
      <c r="B1" s="67"/>
      <c r="C1" s="67"/>
      <c r="D1" s="67"/>
      <c r="E1" s="67"/>
      <c r="F1" s="44"/>
      <c r="G1" s="44"/>
      <c r="H1" s="44"/>
      <c r="I1" s="44"/>
      <c r="J1" s="44"/>
    </row>
    <row r="2" spans="1:10" x14ac:dyDescent="0.4">
      <c r="A2" s="67" t="s">
        <v>1</v>
      </c>
      <c r="B2" s="67"/>
      <c r="C2" s="67"/>
      <c r="D2" s="67"/>
      <c r="E2" s="17">
        <v>7029072</v>
      </c>
      <c r="F2" s="45"/>
      <c r="G2" s="45"/>
      <c r="H2" s="46"/>
      <c r="I2" s="46"/>
      <c r="J2" s="46"/>
    </row>
    <row r="3" spans="1:10" x14ac:dyDescent="0.4">
      <c r="A3" s="44"/>
      <c r="B3" s="46"/>
      <c r="C3" s="44"/>
      <c r="D3" s="44"/>
      <c r="E3" s="45"/>
      <c r="F3" s="45"/>
      <c r="G3" s="45"/>
      <c r="H3" s="46"/>
      <c r="I3" s="46"/>
      <c r="J3" s="46"/>
    </row>
    <row r="4" spans="1:10" s="5" customFormat="1" ht="30" customHeight="1" x14ac:dyDescent="0.3">
      <c r="A4" s="47" t="s">
        <v>10</v>
      </c>
      <c r="B4" s="47" t="s">
        <v>5</v>
      </c>
      <c r="C4" s="47" t="s">
        <v>2</v>
      </c>
      <c r="D4" s="47" t="s">
        <v>3</v>
      </c>
      <c r="E4" s="48" t="s">
        <v>4</v>
      </c>
      <c r="F4" s="48" t="s">
        <v>18</v>
      </c>
      <c r="G4" s="48" t="s">
        <v>5</v>
      </c>
      <c r="H4" s="47" t="s">
        <v>42</v>
      </c>
      <c r="I4" s="47" t="s">
        <v>6</v>
      </c>
      <c r="J4" s="47" t="s">
        <v>9</v>
      </c>
    </row>
    <row r="5" spans="1:10" s="25" customFormat="1" ht="45" customHeight="1" x14ac:dyDescent="0.3">
      <c r="A5" s="68" t="s">
        <v>25</v>
      </c>
      <c r="B5" s="50" t="s">
        <v>7</v>
      </c>
      <c r="C5" s="51">
        <v>118150</v>
      </c>
      <c r="D5" s="69" t="s">
        <v>19</v>
      </c>
      <c r="E5" s="52" t="s">
        <v>20</v>
      </c>
      <c r="F5" s="50"/>
      <c r="G5" s="50" t="s">
        <v>7</v>
      </c>
      <c r="H5" s="53" t="s">
        <v>8</v>
      </c>
      <c r="I5" s="50">
        <v>5</v>
      </c>
      <c r="J5" s="51">
        <f>C5*I5</f>
        <v>590750</v>
      </c>
    </row>
    <row r="6" spans="1:10" s="26" customFormat="1" ht="45" customHeight="1" x14ac:dyDescent="0.35">
      <c r="A6" s="68"/>
      <c r="B6" s="50" t="s">
        <v>7</v>
      </c>
      <c r="C6" s="51">
        <v>121760</v>
      </c>
      <c r="D6" s="69"/>
      <c r="E6" s="52" t="s">
        <v>20</v>
      </c>
      <c r="F6" s="54"/>
      <c r="G6" s="50" t="s">
        <v>7</v>
      </c>
      <c r="H6" s="55" t="s">
        <v>11</v>
      </c>
      <c r="I6" s="50">
        <v>12</v>
      </c>
      <c r="J6" s="51">
        <f t="shared" ref="J6:J12" si="0">C6*I6</f>
        <v>1461120</v>
      </c>
    </row>
    <row r="7" spans="1:10" s="26" customFormat="1" ht="45.6" customHeight="1" x14ac:dyDescent="0.35">
      <c r="A7" s="68"/>
      <c r="B7" s="50" t="s">
        <v>7</v>
      </c>
      <c r="C7" s="51">
        <v>104036</v>
      </c>
      <c r="D7" s="69"/>
      <c r="E7" s="52" t="s">
        <v>20</v>
      </c>
      <c r="F7" s="54"/>
      <c r="G7" s="50" t="s">
        <v>7</v>
      </c>
      <c r="H7" s="55" t="s">
        <v>12</v>
      </c>
      <c r="I7" s="50">
        <v>1</v>
      </c>
      <c r="J7" s="51">
        <f t="shared" si="0"/>
        <v>104036</v>
      </c>
    </row>
    <row r="8" spans="1:10" s="26" customFormat="1" ht="45" customHeight="1" x14ac:dyDescent="0.35">
      <c r="A8" s="68"/>
      <c r="B8" s="50" t="s">
        <v>14</v>
      </c>
      <c r="C8" s="51">
        <v>104082</v>
      </c>
      <c r="D8" s="69"/>
      <c r="E8" s="52" t="s">
        <v>21</v>
      </c>
      <c r="F8" s="54"/>
      <c r="G8" s="50" t="s">
        <v>14</v>
      </c>
      <c r="H8" s="55" t="s">
        <v>13</v>
      </c>
      <c r="I8" s="50">
        <v>30</v>
      </c>
      <c r="J8" s="51">
        <f t="shared" si="0"/>
        <v>3122460</v>
      </c>
    </row>
    <row r="9" spans="1:10" s="26" customFormat="1" ht="45" customHeight="1" x14ac:dyDescent="0.35">
      <c r="A9" s="68"/>
      <c r="B9" s="50" t="s">
        <v>14</v>
      </c>
      <c r="C9" s="51">
        <v>41984</v>
      </c>
      <c r="D9" s="69"/>
      <c r="E9" s="52" t="s">
        <v>21</v>
      </c>
      <c r="F9" s="56"/>
      <c r="G9" s="50" t="s">
        <v>14</v>
      </c>
      <c r="H9" s="55" t="s">
        <v>15</v>
      </c>
      <c r="I9" s="50">
        <v>24</v>
      </c>
      <c r="J9" s="51">
        <f t="shared" si="0"/>
        <v>1007616</v>
      </c>
    </row>
    <row r="10" spans="1:10" s="27" customFormat="1" ht="45" customHeight="1" x14ac:dyDescent="0.3">
      <c r="A10" s="68"/>
      <c r="B10" s="50" t="s">
        <v>17</v>
      </c>
      <c r="C10" s="51">
        <v>78515</v>
      </c>
      <c r="D10" s="69"/>
      <c r="E10" s="52" t="s">
        <v>20</v>
      </c>
      <c r="F10" s="56"/>
      <c r="G10" s="50" t="s">
        <v>17</v>
      </c>
      <c r="H10" s="55" t="s">
        <v>16</v>
      </c>
      <c r="I10" s="50">
        <v>4</v>
      </c>
      <c r="J10" s="51">
        <f t="shared" si="0"/>
        <v>314060</v>
      </c>
    </row>
    <row r="11" spans="1:10" s="27" customFormat="1" ht="45" customHeight="1" x14ac:dyDescent="0.3">
      <c r="A11" s="68"/>
      <c r="B11" s="50" t="s">
        <v>14</v>
      </c>
      <c r="C11" s="51">
        <v>40242</v>
      </c>
      <c r="D11" s="69"/>
      <c r="E11" s="52" t="s">
        <v>20</v>
      </c>
      <c r="F11" s="56"/>
      <c r="G11" s="50" t="s">
        <v>14</v>
      </c>
      <c r="H11" s="55" t="s">
        <v>45</v>
      </c>
      <c r="I11" s="50">
        <v>4</v>
      </c>
      <c r="J11" s="51">
        <f t="shared" si="0"/>
        <v>160968</v>
      </c>
    </row>
    <row r="12" spans="1:10" s="27" customFormat="1" ht="45" customHeight="1" x14ac:dyDescent="0.3">
      <c r="A12" s="68"/>
      <c r="B12" s="50" t="s">
        <v>17</v>
      </c>
      <c r="C12" s="51">
        <v>83796</v>
      </c>
      <c r="D12" s="69"/>
      <c r="E12" s="52" t="s">
        <v>20</v>
      </c>
      <c r="F12" s="56"/>
      <c r="G12" s="50" t="s">
        <v>17</v>
      </c>
      <c r="H12" s="55" t="s">
        <v>44</v>
      </c>
      <c r="I12" s="50">
        <v>1</v>
      </c>
      <c r="J12" s="51">
        <f t="shared" si="0"/>
        <v>83796</v>
      </c>
    </row>
    <row r="13" spans="1:10" s="6" customFormat="1" ht="45" customHeight="1" x14ac:dyDescent="0.3">
      <c r="A13" s="49" t="s">
        <v>22</v>
      </c>
      <c r="B13" s="49"/>
      <c r="C13" s="57">
        <v>6707910</v>
      </c>
      <c r="D13" s="58"/>
      <c r="E13" s="58"/>
      <c r="F13" s="59" t="s">
        <v>24</v>
      </c>
      <c r="G13" s="59"/>
      <c r="H13" s="60"/>
      <c r="I13" s="49"/>
      <c r="J13" s="57">
        <f>SUM(J5:J12)</f>
        <v>6844806</v>
      </c>
    </row>
    <row r="14" spans="1:10" s="25" customFormat="1" ht="45" customHeight="1" x14ac:dyDescent="0.3">
      <c r="A14" s="64" t="s">
        <v>46</v>
      </c>
      <c r="B14" s="32" t="s">
        <v>7</v>
      </c>
      <c r="C14" s="33">
        <v>260000</v>
      </c>
      <c r="D14" s="64" t="s">
        <v>52</v>
      </c>
      <c r="E14" s="34" t="s">
        <v>20</v>
      </c>
      <c r="F14" s="32"/>
      <c r="G14" s="32" t="s">
        <v>7</v>
      </c>
      <c r="H14" s="35" t="s">
        <v>8</v>
      </c>
      <c r="I14" s="32">
        <v>5</v>
      </c>
      <c r="J14" s="33">
        <f>C14*I14</f>
        <v>1300000</v>
      </c>
    </row>
    <row r="15" spans="1:10" s="26" customFormat="1" ht="45" customHeight="1" x14ac:dyDescent="0.35">
      <c r="A15" s="65"/>
      <c r="B15" s="32" t="s">
        <v>7</v>
      </c>
      <c r="C15" s="33">
        <v>219000</v>
      </c>
      <c r="D15" s="65"/>
      <c r="E15" s="34" t="s">
        <v>20</v>
      </c>
      <c r="F15" s="36"/>
      <c r="G15" s="32" t="s">
        <v>7</v>
      </c>
      <c r="H15" s="37" t="s">
        <v>11</v>
      </c>
      <c r="I15" s="32">
        <v>12</v>
      </c>
      <c r="J15" s="33">
        <f>C15*I15</f>
        <v>2628000</v>
      </c>
    </row>
    <row r="16" spans="1:10" s="26" customFormat="1" ht="45.6" customHeight="1" x14ac:dyDescent="0.35">
      <c r="A16" s="65"/>
      <c r="B16" s="32" t="s">
        <v>7</v>
      </c>
      <c r="C16" s="33"/>
      <c r="D16" s="65"/>
      <c r="E16" s="34" t="s">
        <v>51</v>
      </c>
      <c r="F16" s="36"/>
      <c r="G16" s="32" t="s">
        <v>7</v>
      </c>
      <c r="H16" s="37" t="s">
        <v>12</v>
      </c>
      <c r="I16" s="32">
        <v>1</v>
      </c>
      <c r="J16" s="33">
        <f>C16*I16</f>
        <v>0</v>
      </c>
    </row>
    <row r="17" spans="1:10" s="26" customFormat="1" ht="45" customHeight="1" x14ac:dyDescent="0.35">
      <c r="A17" s="65"/>
      <c r="B17" s="32" t="s">
        <v>14</v>
      </c>
      <c r="C17" s="33"/>
      <c r="D17" s="65"/>
      <c r="E17" s="34" t="s">
        <v>51</v>
      </c>
      <c r="F17" s="36"/>
      <c r="G17" s="32" t="s">
        <v>14</v>
      </c>
      <c r="H17" s="37" t="s">
        <v>13</v>
      </c>
      <c r="I17" s="32">
        <v>30</v>
      </c>
      <c r="J17" s="33">
        <f t="shared" ref="J17:J23" si="1">C17*I17</f>
        <v>0</v>
      </c>
    </row>
    <row r="18" spans="1:10" s="26" customFormat="1" ht="45" customHeight="1" x14ac:dyDescent="0.35">
      <c r="A18" s="65"/>
      <c r="B18" s="32" t="s">
        <v>14</v>
      </c>
      <c r="C18" s="33">
        <v>54000</v>
      </c>
      <c r="D18" s="65"/>
      <c r="E18" s="34" t="s">
        <v>21</v>
      </c>
      <c r="F18" s="38"/>
      <c r="G18" s="32" t="s">
        <v>14</v>
      </c>
      <c r="H18" s="37" t="s">
        <v>15</v>
      </c>
      <c r="I18" s="32">
        <v>24</v>
      </c>
      <c r="J18" s="33">
        <f t="shared" si="1"/>
        <v>1296000</v>
      </c>
    </row>
    <row r="19" spans="1:10" s="27" customFormat="1" ht="45" customHeight="1" x14ac:dyDescent="0.3">
      <c r="A19" s="65"/>
      <c r="B19" s="32" t="s">
        <v>17</v>
      </c>
      <c r="C19" s="33">
        <v>190000</v>
      </c>
      <c r="D19" s="65"/>
      <c r="E19" s="34" t="s">
        <v>20</v>
      </c>
      <c r="F19" s="38"/>
      <c r="G19" s="32" t="s">
        <v>17</v>
      </c>
      <c r="H19" s="37" t="s">
        <v>16</v>
      </c>
      <c r="I19" s="32">
        <v>4</v>
      </c>
      <c r="J19" s="33">
        <f t="shared" si="1"/>
        <v>760000</v>
      </c>
    </row>
    <row r="20" spans="1:10" s="27" customFormat="1" ht="45" customHeight="1" x14ac:dyDescent="0.3">
      <c r="A20" s="65"/>
      <c r="B20" s="32" t="s">
        <v>14</v>
      </c>
      <c r="C20" s="33">
        <v>52000</v>
      </c>
      <c r="D20" s="65"/>
      <c r="E20" s="34" t="s">
        <v>20</v>
      </c>
      <c r="F20" s="38"/>
      <c r="G20" s="32" t="s">
        <v>14</v>
      </c>
      <c r="H20" s="37" t="s">
        <v>45</v>
      </c>
      <c r="I20" s="32">
        <v>4</v>
      </c>
      <c r="J20" s="33">
        <f t="shared" si="1"/>
        <v>208000</v>
      </c>
    </row>
    <row r="21" spans="1:10" s="27" customFormat="1" ht="45" customHeight="1" x14ac:dyDescent="0.3">
      <c r="A21" s="65"/>
      <c r="B21" s="32" t="s">
        <v>17</v>
      </c>
      <c r="C21" s="33">
        <v>106000</v>
      </c>
      <c r="D21" s="65"/>
      <c r="E21" s="34" t="s">
        <v>20</v>
      </c>
      <c r="F21" s="38"/>
      <c r="G21" s="32" t="s">
        <v>17</v>
      </c>
      <c r="H21" s="37" t="s">
        <v>44</v>
      </c>
      <c r="I21" s="32">
        <v>1</v>
      </c>
      <c r="J21" s="33">
        <f t="shared" si="1"/>
        <v>106000</v>
      </c>
    </row>
    <row r="22" spans="1:10" s="27" customFormat="1" ht="45" customHeight="1" x14ac:dyDescent="0.3">
      <c r="A22" s="65"/>
      <c r="B22" s="28" t="s">
        <v>17</v>
      </c>
      <c r="C22" s="29">
        <v>60000</v>
      </c>
      <c r="D22" s="65"/>
      <c r="E22" s="30" t="s">
        <v>48</v>
      </c>
      <c r="F22" s="62"/>
      <c r="G22" s="28" t="s">
        <v>17</v>
      </c>
      <c r="H22" s="31" t="s">
        <v>47</v>
      </c>
      <c r="I22" s="28">
        <v>1</v>
      </c>
      <c r="J22" s="29">
        <f t="shared" si="1"/>
        <v>60000</v>
      </c>
    </row>
    <row r="23" spans="1:10" s="27" customFormat="1" ht="45" customHeight="1" x14ac:dyDescent="0.3">
      <c r="A23" s="66"/>
      <c r="B23" s="28" t="s">
        <v>50</v>
      </c>
      <c r="C23" s="29">
        <v>164000</v>
      </c>
      <c r="D23" s="65"/>
      <c r="E23" s="30" t="s">
        <v>48</v>
      </c>
      <c r="F23" s="62"/>
      <c r="G23" s="28" t="s">
        <v>50</v>
      </c>
      <c r="H23" s="31" t="s">
        <v>49</v>
      </c>
      <c r="I23" s="28">
        <v>5</v>
      </c>
      <c r="J23" s="29">
        <f t="shared" si="1"/>
        <v>820000</v>
      </c>
    </row>
    <row r="24" spans="1:10" s="6" customFormat="1" ht="45" customHeight="1" x14ac:dyDescent="0.3">
      <c r="A24" s="39" t="s">
        <v>22</v>
      </c>
      <c r="B24" s="39"/>
      <c r="C24" s="40">
        <v>7178000</v>
      </c>
      <c r="D24" s="61"/>
      <c r="E24" s="41"/>
      <c r="F24" s="42" t="s">
        <v>23</v>
      </c>
      <c r="G24" s="42"/>
      <c r="H24" s="43"/>
      <c r="I24" s="39"/>
      <c r="J24" s="40">
        <f>SUM(J14:J23)</f>
        <v>7178000</v>
      </c>
    </row>
    <row r="26" spans="1:10" ht="75" customHeight="1" x14ac:dyDescent="0.4">
      <c r="A26" s="63" t="s">
        <v>60</v>
      </c>
      <c r="B26" s="63"/>
      <c r="C26" s="63"/>
      <c r="D26" s="63"/>
      <c r="E26" s="63"/>
      <c r="F26" s="63"/>
      <c r="G26" s="63"/>
      <c r="H26" s="63"/>
      <c r="I26" s="63"/>
      <c r="J26" s="63"/>
    </row>
  </sheetData>
  <mergeCells count="7">
    <mergeCell ref="A26:J26"/>
    <mergeCell ref="A14:A23"/>
    <mergeCell ref="D14:D23"/>
    <mergeCell ref="A1:E1"/>
    <mergeCell ref="A2:D2"/>
    <mergeCell ref="A5:A12"/>
    <mergeCell ref="D5:D12"/>
  </mergeCells>
  <pageMargins left="0.7" right="0.7" top="0.75" bottom="0.75" header="0.3" footer="0.3"/>
  <ignoredErrors>
    <ignoredError sqref="J13" formula="1"/>
  </ignoredErrors>
</worksheet>
</file>

<file path=docMetadata/LabelInfo.xml><?xml version="1.0" encoding="utf-8"?>
<clbl:labelList xmlns:clbl="http://schemas.microsoft.com/office/2020/mipLabelMetadata">
  <clbl:label id="{defa4170-0d19-0005-0004-bc88714345d2}" enabled="1" method="Standard" siteId="{15fe72d6-1a76-4cde-8de4-48cd24b496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Cuadro Ofertas</vt:lpstr>
      <vt:lpstr>Cuadro 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Aravena Muñoz</dc:creator>
  <cp:lastModifiedBy>Carlos Roberto Díaz Avendaño</cp:lastModifiedBy>
  <dcterms:created xsi:type="dcterms:W3CDTF">2026-02-23T12:37:18Z</dcterms:created>
  <dcterms:modified xsi:type="dcterms:W3CDTF">2026-04-29T13:24:27Z</dcterms:modified>
</cp:coreProperties>
</file>