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elan\Downloads\"/>
    </mc:Choice>
  </mc:AlternateContent>
  <bookViews>
    <workbookView xWindow="0" yWindow="0" windowWidth="23040" windowHeight="9072"/>
  </bookViews>
  <sheets>
    <sheet name="RESUMEN" sheetId="1" r:id="rId1"/>
    <sheet name="HAGELIN" sheetId="13" r:id="rId2"/>
    <sheet name="ASENJO" sheetId="14" r:id="rId3"/>
    <sheet name="LIBERONA" sheetId="15" r:id="rId4"/>
    <sheet name="EASTON" sheetId="16" r:id="rId5"/>
    <sheet name="STATUS" sheetId="17"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1" l="1"/>
  <c r="D6" i="1"/>
  <c r="D5" i="1"/>
  <c r="E5" i="1" s="1"/>
  <c r="D4" i="1"/>
  <c r="E4" i="1"/>
  <c r="E6" i="1"/>
  <c r="D3" i="1"/>
  <c r="E3" i="1" s="1"/>
  <c r="I4" i="1"/>
  <c r="L4" i="1"/>
  <c r="O4" i="1"/>
  <c r="R4" i="1"/>
  <c r="I5" i="1"/>
  <c r="L5" i="1"/>
  <c r="O5" i="1"/>
  <c r="R5" i="1"/>
  <c r="I6" i="1"/>
  <c r="L6" i="1"/>
  <c r="O6" i="1"/>
  <c r="R6" i="1"/>
  <c r="E7" i="1"/>
  <c r="I7" i="1"/>
  <c r="L7" i="1"/>
  <c r="O7" i="1"/>
  <c r="R7" i="1"/>
  <c r="S7" i="1" l="1"/>
  <c r="S6" i="1"/>
  <c r="S5" i="1"/>
  <c r="S4" i="1"/>
  <c r="I3" i="1"/>
  <c r="L3" i="1"/>
  <c r="R3" i="1"/>
  <c r="O3" i="1"/>
  <c r="S3" i="1" l="1"/>
</calcChain>
</file>

<file path=xl/sharedStrings.xml><?xml version="1.0" encoding="utf-8"?>
<sst xmlns="http://schemas.openxmlformats.org/spreadsheetml/2006/main" count="89" uniqueCount="41">
  <si>
    <t xml:space="preserve">Proveedor </t>
  </si>
  <si>
    <t>Plazo de entrega (10%)</t>
  </si>
  <si>
    <t>Cumplimiento de requisitos formales (5%)</t>
  </si>
  <si>
    <t>PROVEEDOR</t>
  </si>
  <si>
    <t>SOLICITADO</t>
  </si>
  <si>
    <t>Propuesta económica (40%) IVA Incluido</t>
  </si>
  <si>
    <t>%</t>
  </si>
  <si>
    <t xml:space="preserve">PRESUPUESTO ESTIMADO TOTAL </t>
  </si>
  <si>
    <t>Puntaje</t>
  </si>
  <si>
    <t>PUNTAJE TOTAL</t>
  </si>
  <si>
    <t>Comentarios CUMPLE/NO CUMPLE</t>
  </si>
  <si>
    <t>Especificaciones técnicas (EETT) (30%)</t>
  </si>
  <si>
    <t>Garantía (15%)</t>
  </si>
  <si>
    <t>COMERCIAL E INDUSTRIAL MUEBLES ASENJO LIMITADA</t>
  </si>
  <si>
    <t>PRODUCTO</t>
  </si>
  <si>
    <t>COMERCIAL HAGELIN SPA</t>
  </si>
  <si>
    <t>SOCIEDAD COMERCIALIZADORA Y DISTRIBUIDORA LIBERONA S.A</t>
  </si>
  <si>
    <t>EASTON SPA</t>
  </si>
  <si>
    <t>STATUS SPA</t>
  </si>
  <si>
    <t>20 días</t>
  </si>
  <si>
    <t>49 meses</t>
  </si>
  <si>
    <t>60 meses</t>
  </si>
  <si>
    <t>26 días</t>
  </si>
  <si>
    <t>Silla 4 patas color negro; Respaldo perforado; Material: Propileno;  Sin brazos; Asiento: Tapizado Eco cuero Negro
Dimensiones:
- Altura total: 80 cm
- Ancho del asiento: 48 cm
- Alto del respaldo: 28 cm
- Ancho del respaldo: 50 cm</t>
  </si>
  <si>
    <t>SILLA KYOS</t>
  </si>
  <si>
    <t>Silla de visita con un diseño moderno, la silla Alice con asiento tapizado en PU Medidas en milímetros:
Altura al asiento: 450mm 
Altura al respaldo: 850mm 
Ancho asiento: 430mm 
•Asiento y respaldo: polipropileno moldeado por inyección de alto impacto
•Patas: tubo redondo 7/8 x 1,5 mm de espesor.
•Pintura: electrostatica</t>
  </si>
  <si>
    <t>Descripción:
Silla para Salas, modelo Kyos.
Respaldo polipropileno perforado color negro.
Asiento con espuma de alta densidad tapizado en eco cuero color negro o a elección.
Estructura 4 patas con terminación pintura color negro.
Sin brazos.
Medidas:
Altura del piso al asiento: 48cm. 
Profundidad del asiento: 48cm. 
Ancho del asiento: 48cm. 
Altura Total: 80 cm. 
Ancho con brazos: 60cm. 
Alto del respaldo: 28cm. 
Ancho del respaldo: 50cm.
Sillas armadas. Armado e Instalación.
Silla con Certificación Catas</t>
  </si>
  <si>
    <t>Estructura
La estructura metálica es de fabricación nacional y está completamente construida en perfil tubular de acero de 7/8” y 5/8”, ambos con un espesor de 1,5mm. Esta configuración ha sido diseñada para asegurar una alta resistencia mecánica y una óptima estabilidad estructural, incluso en condiciones de uso intensivo. La terminación en pintura electrostática proporciona protección anticorrosiva, mayor 
durabilidad y un acabado uniforme de alta calidad.
Asiento y Respaldo
El asiento y el respaldo están fabricados en polipropileno copolímero natural, material que destaca por su resistencia, flexibilidad controlada y facilidad de mantenimiento, ofreciendo una solución funcional y confortable para distintos 
entornos de uso. Revestimiento exterior del asiento de polipropileno relleno de fibra de vidrio.
Plásticos
Los componentes plásticos cuentan con certificación CATAS, lo que garantiza su calidad, desempeño y cumplimiento con estándares internacionales de seguridad y resistencia. Colores disponibles Gris Cemento y Negro.
Procedencia:
Plásticos 100% origen italiano
Estructura metálica: Fabricación nacional</t>
  </si>
  <si>
    <t>Silla Kyos
Silla de visita Kyos, respaldo polipropileno perforado de 5 mm de espesor, y asiento en tapizado con carcasa espesor 2,5 mm, y soporte para tapizar en 1,5 mm, color negro. Estructura cuatro patas tubo ø 22mm, espesor 1,7 mm, pintada negra.
Apilable hasta 7 unidades MEDIDAS:
Altura del piso al asiento: 48cm. 
Profundidad del asiento: 48cm. 
Ancho del asiento: 47cm. 
Altura Total: 80 cm. 
Ancho con brazos: 60cm. 
Alto del respaldo: 28cm. 
Ancho del respaldo: 50cm.</t>
  </si>
  <si>
    <t>Sila 4 patas color negro.  
Respaldo perforado.  
Material: Polipropileno.  
Sin brazos.  
Asiento: Tapizado Eco cuero Negro 
Dimensiones: - Altura total: 80 cm - Ancho del asiento: 48 cm - Alto del respaldo: 28 cm - Ancho del respaldo: 50 cm</t>
  </si>
  <si>
    <t>Detalle en cuadro de hojas excel adjuntas.</t>
  </si>
  <si>
    <t>OBSERVACIÓN</t>
  </si>
  <si>
    <t>Las especificaciones técnicas de la oferta presentada por el proveedor Hagelin no cumplen con los requisitos establecidos, ya que las medidas propuestas difieren de las solicitadas.</t>
  </si>
  <si>
    <t>No cumple</t>
  </si>
  <si>
    <t>Presenta muestras pero NO cumplen con especificaciones técnicas establecidas en requerimiento.</t>
  </si>
  <si>
    <t>Las especificaciones técnicas de la oferta presentada por el proveedor Asenjo cumple con los requisitos establecidos.</t>
  </si>
  <si>
    <t>Presenta muestras y cumple con especificaciones establecidas en requerimiento.</t>
  </si>
  <si>
    <t>Cumple</t>
  </si>
  <si>
    <t>Las especificaciones técnicas de la oferta presentada por el proveedor Liberona no cumplen con los requisitos establecidos, ya que las medidas propuestas difieren de las solicitadas.</t>
  </si>
  <si>
    <t>Las especificaciones técnicas de la oferta presentada por el proveedor Easton cumple con los requisitos establecidos.</t>
  </si>
  <si>
    <t>Las especificaciones técnicas de la oferta presentada por el proveedor Status no cumplen con los requisitos establecidos, ya que las medidas propuestas difieren de las solicitadas y de la muestras entregadas.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</si>
</sst>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0_ ;_ &quot;$&quot;* \-#,##0_ ;_ &quot;$&quot;* &quot;-&quot;_ ;_ @_ "/>
    <numFmt numFmtId="41" formatCode="_ * #,##0_ ;_ * \-#,##0_ ;_ * &quot;-&quot;_ ;_ @_ "/>
    <numFmt numFmtId="164" formatCode="_ [$$-340A]* #,##0_ ;_ [$$-340A]* \-#,##0_ ;_ [$$-340A]* &quot;-&quot;??_ ;_ @_ "/>
  </numFmts>
  <fonts count="12"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1"/>
      <color rgb="FF006100"/>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b/>
      <sz val="10"/>
      <color rgb="FFFF0000"/>
      <name val="Calibri"/>
      <family val="2"/>
      <scheme val="minor"/>
    </font>
  </fonts>
  <fills count="7">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2" fillId="2" borderId="0" applyNumberFormat="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6" fillId="0" borderId="0" xfId="0" applyFont="1" applyAlignment="1">
      <alignment vertical="center" wrapText="1"/>
    </xf>
    <xf numFmtId="0" fontId="3" fillId="0" borderId="1" xfId="0" applyFont="1" applyBorder="1" applyAlignment="1">
      <alignment vertical="center" wrapText="1"/>
    </xf>
    <xf numFmtId="0" fontId="0" fillId="0" borderId="1" xfId="0" applyBorder="1" applyAlignment="1">
      <alignment horizontal="left" vertical="center" wrapText="1"/>
    </xf>
    <xf numFmtId="164" fontId="7" fillId="0" borderId="0" xfId="0" applyNumberFormat="1" applyFont="1" applyFill="1" applyAlignment="1">
      <alignment vertical="center" wrapText="1"/>
    </xf>
    <xf numFmtId="164" fontId="7" fillId="3" borderId="4" xfId="0" applyNumberFormat="1" applyFont="1" applyFill="1" applyBorder="1" applyAlignment="1">
      <alignment vertical="center" wrapText="1"/>
    </xf>
    <xf numFmtId="0" fontId="4" fillId="2" borderId="1" xfId="2" applyFont="1" applyBorder="1" applyAlignment="1">
      <alignment horizontal="center" vertical="center" wrapText="1"/>
    </xf>
    <xf numFmtId="42" fontId="6" fillId="0" borderId="0" xfId="0" applyNumberFormat="1" applyFont="1" applyAlignment="1">
      <alignment vertical="center" wrapText="1"/>
    </xf>
    <xf numFmtId="0" fontId="10" fillId="5" borderId="1" xfId="0" applyFont="1" applyFill="1" applyBorder="1" applyAlignment="1">
      <alignment horizontal="center" vertical="center" wrapText="1"/>
    </xf>
    <xf numFmtId="0" fontId="9" fillId="4" borderId="1" xfId="0" applyFont="1" applyFill="1" applyBorder="1" applyAlignment="1">
      <alignment vertical="center" wrapText="1"/>
    </xf>
    <xf numFmtId="42" fontId="6" fillId="0" borderId="1" xfId="1" applyFont="1" applyBorder="1" applyAlignment="1">
      <alignment horizontal="center" vertical="center" wrapText="1"/>
    </xf>
    <xf numFmtId="10" fontId="6" fillId="0" borderId="1" xfId="4" applyNumberFormat="1" applyFont="1" applyBorder="1" applyAlignment="1">
      <alignment horizontal="center" vertical="center" wrapText="1"/>
    </xf>
    <xf numFmtId="0" fontId="8" fillId="0" borderId="1" xfId="0" applyFont="1" applyBorder="1" applyAlignment="1">
      <alignment vertical="center" wrapText="1"/>
    </xf>
    <xf numFmtId="9" fontId="8" fillId="0" borderId="1" xfId="4" applyFont="1" applyBorder="1" applyAlignment="1">
      <alignment vertical="center" wrapText="1"/>
    </xf>
    <xf numFmtId="0" fontId="8" fillId="0" borderId="1" xfId="4" applyNumberFormat="1" applyFont="1" applyBorder="1" applyAlignment="1">
      <alignment horizontal="center" vertical="center" wrapText="1"/>
    </xf>
    <xf numFmtId="9" fontId="6" fillId="0" borderId="1" xfId="4"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4"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42" fontId="6" fillId="0" borderId="0" xfId="1" applyFont="1" applyAlignment="1">
      <alignment vertical="center" wrapText="1"/>
    </xf>
    <xf numFmtId="2" fontId="6" fillId="0" borderId="1" xfId="3"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9" fontId="11" fillId="0" borderId="1" xfId="4" applyFont="1" applyBorder="1" applyAlignment="1">
      <alignment vertical="center" wrapText="1"/>
    </xf>
    <xf numFmtId="0" fontId="11" fillId="0" borderId="1" xfId="0" applyFont="1" applyBorder="1" applyAlignment="1">
      <alignment horizontal="center" vertical="center" wrapText="1"/>
    </xf>
    <xf numFmtId="0" fontId="9" fillId="6" borderId="1" xfId="0" applyFont="1" applyFill="1" applyBorder="1" applyAlignment="1">
      <alignment vertical="center" wrapText="1"/>
    </xf>
    <xf numFmtId="42" fontId="6" fillId="6" borderId="1" xfId="1" applyFont="1" applyFill="1" applyBorder="1" applyAlignment="1">
      <alignment horizontal="center" vertical="center" wrapText="1"/>
    </xf>
    <xf numFmtId="2" fontId="6" fillId="6" borderId="1" xfId="3" applyNumberFormat="1" applyFont="1" applyFill="1" applyBorder="1" applyAlignment="1">
      <alignment horizontal="center" vertical="center" wrapText="1"/>
    </xf>
    <xf numFmtId="10" fontId="6" fillId="6" borderId="1" xfId="4" applyNumberFormat="1" applyFont="1" applyFill="1" applyBorder="1" applyAlignment="1">
      <alignment horizontal="center" vertical="center" wrapText="1"/>
    </xf>
    <xf numFmtId="0" fontId="8" fillId="6" borderId="1" xfId="0" applyFont="1" applyFill="1" applyBorder="1" applyAlignment="1">
      <alignment vertical="center" wrapText="1"/>
    </xf>
    <xf numFmtId="9" fontId="8" fillId="6" borderId="1" xfId="4" applyFont="1" applyFill="1" applyBorder="1" applyAlignment="1">
      <alignment vertical="center" wrapText="1"/>
    </xf>
    <xf numFmtId="0" fontId="8" fillId="6" borderId="1" xfId="4" applyNumberFormat="1" applyFont="1" applyFill="1" applyBorder="1" applyAlignment="1">
      <alignment horizontal="center" vertical="center" wrapText="1"/>
    </xf>
    <xf numFmtId="9" fontId="6" fillId="6" borderId="1" xfId="4"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9" fontId="6" fillId="6" borderId="1" xfId="4"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wrapText="1"/>
    </xf>
  </cellXfs>
  <cellStyles count="5">
    <cellStyle name="Bueno" xfId="2" builtinId="26"/>
    <cellStyle name="Millares [0]" xfId="3" builtinId="6"/>
    <cellStyle name="Moneda [0]" xfId="1"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3"/>
  <sheetViews>
    <sheetView showGridLines="0" tabSelected="1" workbookViewId="0">
      <selection activeCell="T4" sqref="T4"/>
    </sheetView>
  </sheetViews>
  <sheetFormatPr baseColWidth="10" defaultColWidth="10.88671875" defaultRowHeight="13.8" x14ac:dyDescent="0.3"/>
  <cols>
    <col min="1" max="1" width="1.77734375" style="1" customWidth="1"/>
    <col min="2" max="2" width="16.5546875" style="1" bestFit="1" customWidth="1"/>
    <col min="3" max="3" width="13.5546875" style="1" customWidth="1"/>
    <col min="4" max="4" width="9.33203125" style="1" bestFit="1" customWidth="1"/>
    <col min="5" max="5" width="11.77734375" style="1" bestFit="1" customWidth="1"/>
    <col min="6" max="6" width="21.109375" style="1" customWidth="1"/>
    <col min="7" max="7" width="20" style="1" customWidth="1"/>
    <col min="8" max="8" width="7" style="1" bestFit="1" customWidth="1"/>
    <col min="9" max="10" width="6.6640625" style="1" bestFit="1" customWidth="1"/>
    <col min="11" max="11" width="7" style="1" bestFit="1" customWidth="1"/>
    <col min="12" max="12" width="4.33203125" style="1" bestFit="1" customWidth="1"/>
    <col min="13" max="13" width="12.6640625" style="1" customWidth="1"/>
    <col min="14" max="14" width="7" style="1" bestFit="1" customWidth="1"/>
    <col min="15" max="15" width="3.33203125" style="1" bestFit="1" customWidth="1"/>
    <col min="16" max="16" width="9.5546875" style="1" customWidth="1"/>
    <col min="17" max="17" width="7" style="1" customWidth="1"/>
    <col min="18" max="18" width="4.33203125" style="1" bestFit="1" customWidth="1"/>
    <col min="19" max="19" width="9" style="1" customWidth="1"/>
    <col min="20" max="16384" width="10.88671875" style="1"/>
  </cols>
  <sheetData>
    <row r="2" spans="2:19" ht="69" x14ac:dyDescent="0.3">
      <c r="B2" s="8" t="s">
        <v>0</v>
      </c>
      <c r="C2" s="8" t="s">
        <v>5</v>
      </c>
      <c r="D2" s="8" t="s">
        <v>8</v>
      </c>
      <c r="E2" s="8" t="s">
        <v>6</v>
      </c>
      <c r="F2" s="8" t="s">
        <v>11</v>
      </c>
      <c r="G2" s="8" t="s">
        <v>10</v>
      </c>
      <c r="H2" s="8" t="s">
        <v>8</v>
      </c>
      <c r="I2" s="8" t="s">
        <v>6</v>
      </c>
      <c r="J2" s="8" t="s">
        <v>1</v>
      </c>
      <c r="K2" s="8" t="s">
        <v>8</v>
      </c>
      <c r="L2" s="8" t="s">
        <v>6</v>
      </c>
      <c r="M2" s="8" t="s">
        <v>2</v>
      </c>
      <c r="N2" s="8" t="s">
        <v>8</v>
      </c>
      <c r="O2" s="8" t="s">
        <v>6</v>
      </c>
      <c r="P2" s="8" t="s">
        <v>12</v>
      </c>
      <c r="Q2" s="8" t="s">
        <v>8</v>
      </c>
      <c r="R2" s="8" t="s">
        <v>6</v>
      </c>
      <c r="S2" s="8" t="s">
        <v>9</v>
      </c>
    </row>
    <row r="3" spans="2:19" ht="69" x14ac:dyDescent="0.3">
      <c r="B3" s="9" t="s">
        <v>15</v>
      </c>
      <c r="C3" s="10">
        <v>17193449</v>
      </c>
      <c r="D3" s="23">
        <f>((MIN($C$3:$C$7)/C3)*100)</f>
        <v>100</v>
      </c>
      <c r="E3" s="11">
        <f>D3*0.004</f>
        <v>0.4</v>
      </c>
      <c r="F3" s="12" t="s">
        <v>30</v>
      </c>
      <c r="G3" s="26" t="s">
        <v>34</v>
      </c>
      <c r="H3" s="14">
        <v>0</v>
      </c>
      <c r="I3" s="15">
        <f t="shared" ref="I3" si="0">H3*0.003</f>
        <v>0</v>
      </c>
      <c r="J3" s="16" t="s">
        <v>19</v>
      </c>
      <c r="K3" s="17">
        <v>100</v>
      </c>
      <c r="L3" s="18">
        <f t="shared" ref="L3" si="1">K3*0.001</f>
        <v>0.1</v>
      </c>
      <c r="M3" s="27" t="s">
        <v>33</v>
      </c>
      <c r="N3" s="17">
        <v>0</v>
      </c>
      <c r="O3" s="19">
        <f t="shared" ref="O3" si="2">N3*0.0005</f>
        <v>0</v>
      </c>
      <c r="P3" s="17" t="s">
        <v>20</v>
      </c>
      <c r="Q3" s="20">
        <v>100</v>
      </c>
      <c r="R3" s="19">
        <f t="shared" ref="R3" si="3">Q3*0.0015</f>
        <v>0.15</v>
      </c>
      <c r="S3" s="21">
        <f t="shared" ref="S3" si="4">SUM(E3+L3+R3+O3+I3)</f>
        <v>0.65</v>
      </c>
    </row>
    <row r="4" spans="2:19" ht="69" x14ac:dyDescent="0.3">
      <c r="B4" s="28" t="s">
        <v>13</v>
      </c>
      <c r="C4" s="29">
        <v>25025000</v>
      </c>
      <c r="D4" s="30">
        <f>((MIN($C$3:$C$7)/C4)*100)</f>
        <v>68.705090909090899</v>
      </c>
      <c r="E4" s="31">
        <f>D4*0.004</f>
        <v>0.27482036363636358</v>
      </c>
      <c r="F4" s="32" t="s">
        <v>30</v>
      </c>
      <c r="G4" s="33" t="s">
        <v>36</v>
      </c>
      <c r="H4" s="34">
        <v>100</v>
      </c>
      <c r="I4" s="35">
        <f t="shared" ref="I4:I7" si="5">H4*0.003</f>
        <v>0.3</v>
      </c>
      <c r="J4" s="36" t="s">
        <v>19</v>
      </c>
      <c r="K4" s="37">
        <v>100</v>
      </c>
      <c r="L4" s="38">
        <f t="shared" ref="L4:L7" si="6">K4*0.001</f>
        <v>0.1</v>
      </c>
      <c r="M4" s="37" t="s">
        <v>37</v>
      </c>
      <c r="N4" s="37">
        <v>100</v>
      </c>
      <c r="O4" s="39">
        <f t="shared" ref="O4:O7" si="7">N4*0.0005</f>
        <v>0.05</v>
      </c>
      <c r="P4" s="37" t="s">
        <v>20</v>
      </c>
      <c r="Q4" s="40">
        <v>100</v>
      </c>
      <c r="R4" s="39">
        <f t="shared" ref="R4:R7" si="8">Q4*0.0015</f>
        <v>0.15</v>
      </c>
      <c r="S4" s="41">
        <f t="shared" ref="S4:S7" si="9">SUM(E4+L4+R4+O4+I4)</f>
        <v>0.87482036363636362</v>
      </c>
    </row>
    <row r="5" spans="2:19" ht="69" x14ac:dyDescent="0.3">
      <c r="B5" s="9" t="s">
        <v>16</v>
      </c>
      <c r="C5" s="10">
        <v>25564770</v>
      </c>
      <c r="D5" s="23">
        <f>((MIN($C$3:$C$7)/C5)*100)</f>
        <v>67.254463857879415</v>
      </c>
      <c r="E5" s="11">
        <f t="shared" ref="E5:E7" si="10">D5*0.004</f>
        <v>0.26901785543151768</v>
      </c>
      <c r="F5" s="12" t="s">
        <v>30</v>
      </c>
      <c r="G5" s="26" t="s">
        <v>34</v>
      </c>
      <c r="H5" s="14">
        <v>0</v>
      </c>
      <c r="I5" s="15">
        <f t="shared" si="5"/>
        <v>0</v>
      </c>
      <c r="J5" s="16" t="s">
        <v>19</v>
      </c>
      <c r="K5" s="17">
        <v>100</v>
      </c>
      <c r="L5" s="18">
        <f t="shared" si="6"/>
        <v>0.1</v>
      </c>
      <c r="M5" s="27" t="s">
        <v>33</v>
      </c>
      <c r="N5" s="17">
        <v>0</v>
      </c>
      <c r="O5" s="19">
        <f t="shared" si="7"/>
        <v>0</v>
      </c>
      <c r="P5" s="17" t="s">
        <v>21</v>
      </c>
      <c r="Q5" s="20">
        <v>100</v>
      </c>
      <c r="R5" s="19">
        <f t="shared" si="8"/>
        <v>0.15</v>
      </c>
      <c r="S5" s="21">
        <f t="shared" si="9"/>
        <v>0.51901785543151768</v>
      </c>
    </row>
    <row r="6" spans="2:19" ht="69" x14ac:dyDescent="0.3">
      <c r="B6" s="9" t="s">
        <v>17</v>
      </c>
      <c r="C6" s="10">
        <v>36373401</v>
      </c>
      <c r="D6" s="23">
        <f>((MIN($C$3:$C$7)/C6)*100)</f>
        <v>47.269291645287723</v>
      </c>
      <c r="E6" s="11">
        <f t="shared" si="10"/>
        <v>0.1890771665811509</v>
      </c>
      <c r="F6" s="12" t="s">
        <v>30</v>
      </c>
      <c r="G6" s="13" t="s">
        <v>36</v>
      </c>
      <c r="H6" s="14">
        <v>100</v>
      </c>
      <c r="I6" s="15">
        <f t="shared" si="5"/>
        <v>0.3</v>
      </c>
      <c r="J6" s="16" t="s">
        <v>19</v>
      </c>
      <c r="K6" s="17">
        <v>100</v>
      </c>
      <c r="L6" s="18">
        <f t="shared" si="6"/>
        <v>0.1</v>
      </c>
      <c r="M6" s="17" t="s">
        <v>37</v>
      </c>
      <c r="N6" s="17">
        <v>100</v>
      </c>
      <c r="O6" s="19">
        <f t="shared" si="7"/>
        <v>0.05</v>
      </c>
      <c r="P6" s="17" t="s">
        <v>21</v>
      </c>
      <c r="Q6" s="20">
        <v>100</v>
      </c>
      <c r="R6" s="19">
        <f t="shared" si="8"/>
        <v>0.15</v>
      </c>
      <c r="S6" s="21">
        <f t="shared" si="9"/>
        <v>0.7890771665811509</v>
      </c>
    </row>
    <row r="7" spans="2:19" ht="69" x14ac:dyDescent="0.3">
      <c r="B7" s="9" t="s">
        <v>18</v>
      </c>
      <c r="C7" s="10">
        <v>37455845</v>
      </c>
      <c r="D7" s="23">
        <f>((MIN($C$3:$C$7)/C7)*100)</f>
        <v>45.903246876422095</v>
      </c>
      <c r="E7" s="11">
        <f t="shared" si="10"/>
        <v>0.18361298750568839</v>
      </c>
      <c r="F7" s="12" t="s">
        <v>30</v>
      </c>
      <c r="G7" s="26" t="s">
        <v>34</v>
      </c>
      <c r="H7" s="14">
        <v>0</v>
      </c>
      <c r="I7" s="15">
        <f t="shared" si="5"/>
        <v>0</v>
      </c>
      <c r="J7" s="16" t="s">
        <v>22</v>
      </c>
      <c r="K7" s="17">
        <v>100</v>
      </c>
      <c r="L7" s="18">
        <f t="shared" si="6"/>
        <v>0.1</v>
      </c>
      <c r="M7" s="27" t="s">
        <v>33</v>
      </c>
      <c r="N7" s="17">
        <v>0</v>
      </c>
      <c r="O7" s="19">
        <f t="shared" si="7"/>
        <v>0</v>
      </c>
      <c r="P7" s="17" t="s">
        <v>20</v>
      </c>
      <c r="Q7" s="20">
        <v>100</v>
      </c>
      <c r="R7" s="19">
        <f t="shared" si="8"/>
        <v>0.15</v>
      </c>
      <c r="S7" s="21">
        <f t="shared" si="9"/>
        <v>0.43361298750568844</v>
      </c>
    </row>
    <row r="8" spans="2:19" ht="14.4" thickBot="1" x14ac:dyDescent="0.35"/>
    <row r="9" spans="2:19" ht="38.25" customHeight="1" thickBot="1" x14ac:dyDescent="0.35">
      <c r="C9" s="24" t="s">
        <v>7</v>
      </c>
      <c r="D9" s="25"/>
      <c r="E9" s="25"/>
      <c r="F9" s="5">
        <v>48000000</v>
      </c>
      <c r="G9" s="4"/>
      <c r="H9" s="4"/>
    </row>
    <row r="11" spans="2:19" x14ac:dyDescent="0.3">
      <c r="D11" s="22"/>
      <c r="E11" s="22"/>
      <c r="F11" s="22"/>
    </row>
    <row r="12" spans="2:19" x14ac:dyDescent="0.3">
      <c r="D12" s="22"/>
      <c r="E12" s="22"/>
      <c r="F12" s="22"/>
    </row>
    <row r="13" spans="2:19" x14ac:dyDescent="0.3">
      <c r="D13" s="22"/>
      <c r="E13" s="22"/>
      <c r="F13" s="22"/>
    </row>
    <row r="14" spans="2:19" x14ac:dyDescent="0.3">
      <c r="D14" s="22"/>
      <c r="E14" s="22"/>
      <c r="F14" s="22"/>
    </row>
    <row r="15" spans="2:19" x14ac:dyDescent="0.3">
      <c r="D15" s="22"/>
      <c r="E15" s="22"/>
      <c r="F15" s="22"/>
    </row>
    <row r="16" spans="2:19" x14ac:dyDescent="0.3">
      <c r="D16" s="22"/>
      <c r="E16" s="22"/>
    </row>
    <row r="17" spans="4:5" x14ac:dyDescent="0.3">
      <c r="D17" s="22"/>
      <c r="E17" s="22"/>
    </row>
    <row r="18" spans="4:5" x14ac:dyDescent="0.3">
      <c r="D18" s="22"/>
      <c r="E18" s="22"/>
    </row>
    <row r="19" spans="4:5" x14ac:dyDescent="0.3">
      <c r="E19" s="7"/>
    </row>
    <row r="20" spans="4:5" x14ac:dyDescent="0.3">
      <c r="E20" s="7"/>
    </row>
    <row r="21" spans="4:5" x14ac:dyDescent="0.3">
      <c r="E21" s="7"/>
    </row>
    <row r="23" spans="4:5" x14ac:dyDescent="0.3">
      <c r="E23" s="7"/>
    </row>
  </sheetData>
  <mergeCells count="1">
    <mergeCell ref="C9:E9"/>
  </mergeCells>
  <phoneticPr fontId="5"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showGridLines="0" workbookViewId="0">
      <selection activeCell="D18" sqref="D18"/>
    </sheetView>
  </sheetViews>
  <sheetFormatPr baseColWidth="10" defaultRowHeight="14.4" x14ac:dyDescent="0.3"/>
  <cols>
    <col min="1" max="1" width="1.77734375" customWidth="1"/>
    <col min="2" max="2" width="17.33203125" bestFit="1" customWidth="1"/>
    <col min="3" max="3" width="54.77734375" customWidth="1"/>
    <col min="4" max="4" width="69.21875" customWidth="1"/>
    <col min="5" max="5" width="34.77734375" customWidth="1"/>
  </cols>
  <sheetData>
    <row r="2" spans="2:5" ht="28.8" x14ac:dyDescent="0.3">
      <c r="B2" s="6" t="s">
        <v>14</v>
      </c>
      <c r="C2" s="6" t="s">
        <v>4</v>
      </c>
      <c r="D2" s="6" t="s">
        <v>3</v>
      </c>
      <c r="E2" s="6" t="s">
        <v>31</v>
      </c>
    </row>
    <row r="3" spans="2:5" ht="115.2" x14ac:dyDescent="0.3">
      <c r="B3" s="2" t="s">
        <v>24</v>
      </c>
      <c r="C3" s="3" t="s">
        <v>23</v>
      </c>
      <c r="D3" s="3" t="s">
        <v>25</v>
      </c>
      <c r="E3" s="3" t="s">
        <v>32</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showGridLines="0" workbookViewId="0">
      <selection activeCell="D9" sqref="D9"/>
    </sheetView>
  </sheetViews>
  <sheetFormatPr baseColWidth="10" defaultRowHeight="14.4" x14ac:dyDescent="0.3"/>
  <cols>
    <col min="1" max="1" width="1.77734375" customWidth="1"/>
    <col min="2" max="2" width="17.33203125" bestFit="1" customWidth="1"/>
    <col min="3" max="3" width="39" customWidth="1"/>
    <col min="4" max="4" width="49.44140625" customWidth="1"/>
    <col min="5" max="5" width="34.77734375" customWidth="1"/>
  </cols>
  <sheetData>
    <row r="2" spans="2:5" ht="28.8" x14ac:dyDescent="0.3">
      <c r="B2" s="6" t="s">
        <v>14</v>
      </c>
      <c r="C2" s="6" t="s">
        <v>4</v>
      </c>
      <c r="D2" s="6" t="s">
        <v>3</v>
      </c>
      <c r="E2" s="6" t="s">
        <v>31</v>
      </c>
    </row>
    <row r="3" spans="2:5" ht="244.8" x14ac:dyDescent="0.3">
      <c r="B3" s="2" t="s">
        <v>24</v>
      </c>
      <c r="C3" s="3" t="s">
        <v>23</v>
      </c>
      <c r="D3" s="3" t="s">
        <v>26</v>
      </c>
      <c r="E3" s="3" t="s">
        <v>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showGridLines="0" workbookViewId="0">
      <selection activeCell="C10" sqref="C10"/>
    </sheetView>
  </sheetViews>
  <sheetFormatPr baseColWidth="10" defaultRowHeight="14.4" x14ac:dyDescent="0.3"/>
  <cols>
    <col min="1" max="1" width="1.77734375" customWidth="1"/>
    <col min="2" max="2" width="17.33203125" bestFit="1" customWidth="1"/>
    <col min="3" max="3" width="54.77734375" customWidth="1"/>
    <col min="4" max="4" width="69.21875" customWidth="1"/>
    <col min="5" max="5" width="34.77734375" customWidth="1"/>
  </cols>
  <sheetData>
    <row r="2" spans="2:5" ht="28.8" x14ac:dyDescent="0.3">
      <c r="B2" s="6" t="s">
        <v>14</v>
      </c>
      <c r="C2" s="6" t="s">
        <v>4</v>
      </c>
      <c r="D2" s="6" t="s">
        <v>3</v>
      </c>
      <c r="E2" s="6" t="s">
        <v>31</v>
      </c>
    </row>
    <row r="3" spans="2:5" ht="291" customHeight="1" x14ac:dyDescent="0.3">
      <c r="B3" s="2" t="s">
        <v>24</v>
      </c>
      <c r="C3" s="3" t="s">
        <v>23</v>
      </c>
      <c r="D3" s="3" t="s">
        <v>27</v>
      </c>
      <c r="E3" s="3"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showGridLines="0" workbookViewId="0">
      <selection activeCell="D13" sqref="D13"/>
    </sheetView>
  </sheetViews>
  <sheetFormatPr baseColWidth="10" defaultRowHeight="14.4" x14ac:dyDescent="0.3"/>
  <cols>
    <col min="1" max="1" width="1.77734375" customWidth="1"/>
    <col min="2" max="2" width="17.33203125" bestFit="1" customWidth="1"/>
    <col min="3" max="3" width="54.77734375" customWidth="1"/>
    <col min="4" max="4" width="69.21875" customWidth="1"/>
    <col min="5" max="5" width="34.77734375" customWidth="1"/>
  </cols>
  <sheetData>
    <row r="2" spans="2:5" ht="28.8" x14ac:dyDescent="0.3">
      <c r="B2" s="6" t="s">
        <v>14</v>
      </c>
      <c r="C2" s="6" t="s">
        <v>4</v>
      </c>
      <c r="D2" s="6" t="s">
        <v>3</v>
      </c>
      <c r="E2" s="6" t="s">
        <v>31</v>
      </c>
    </row>
    <row r="3" spans="2:5" ht="177.6" customHeight="1" x14ac:dyDescent="0.3">
      <c r="B3" s="2" t="s">
        <v>24</v>
      </c>
      <c r="C3" s="3" t="s">
        <v>23</v>
      </c>
      <c r="D3" s="3" t="s">
        <v>28</v>
      </c>
      <c r="E3" s="3" t="s">
        <v>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showGridLines="0" workbookViewId="0">
      <selection activeCell="F6" sqref="F6"/>
    </sheetView>
  </sheetViews>
  <sheetFormatPr baseColWidth="10" defaultRowHeight="14.4" x14ac:dyDescent="0.3"/>
  <cols>
    <col min="1" max="1" width="1.77734375" customWidth="1"/>
    <col min="2" max="2" width="17.33203125" bestFit="1" customWidth="1"/>
    <col min="3" max="3" width="54.77734375" customWidth="1"/>
    <col min="4" max="4" width="69.21875" customWidth="1"/>
    <col min="5" max="5" width="34.77734375" customWidth="1"/>
  </cols>
  <sheetData>
    <row r="2" spans="2:5" ht="28.8" x14ac:dyDescent="0.3">
      <c r="B2" s="6" t="s">
        <v>14</v>
      </c>
      <c r="C2" s="6" t="s">
        <v>4</v>
      </c>
      <c r="D2" s="6" t="s">
        <v>3</v>
      </c>
      <c r="E2" s="6" t="s">
        <v>31</v>
      </c>
    </row>
    <row r="3" spans="2:5" ht="100.8" x14ac:dyDescent="0.3">
      <c r="B3" s="2" t="s">
        <v>24</v>
      </c>
      <c r="C3" s="3" t="s">
        <v>23</v>
      </c>
      <c r="D3" s="3" t="s">
        <v>29</v>
      </c>
      <c r="E3" s="3"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271E63E06CCB84E9A1A345715DC9A80" ma:contentTypeVersion="16" ma:contentTypeDescription="Crear nuevo documento." ma:contentTypeScope="" ma:versionID="88d01fb9cbc4b1b417b778bd30c1f8df">
  <xsd:schema xmlns:xsd="http://www.w3.org/2001/XMLSchema" xmlns:xs="http://www.w3.org/2001/XMLSchema" xmlns:p="http://schemas.microsoft.com/office/2006/metadata/properties" xmlns:ns3="cc8f33ea-fa6d-443f-b3b2-0e34ae8e0df9" xmlns:ns4="84196639-2c59-4515-8cd7-3cff24c55fa9" targetNamespace="http://schemas.microsoft.com/office/2006/metadata/properties" ma:root="true" ma:fieldsID="62e9f9a337230bde8680514e89b11844" ns3:_="" ns4:_="">
    <xsd:import namespace="cc8f33ea-fa6d-443f-b3b2-0e34ae8e0df9"/>
    <xsd:import namespace="84196639-2c59-4515-8cd7-3cff24c55fa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LengthInSecond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f33ea-fa6d-443f-b3b2-0e34ae8e0d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96639-2c59-4515-8cd7-3cff24c55fa9"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c8f33ea-fa6d-443f-b3b2-0e34ae8e0d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A4213-0744-4C6D-9AA7-CBB99A4FD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f33ea-fa6d-443f-b3b2-0e34ae8e0df9"/>
    <ds:schemaRef ds:uri="84196639-2c59-4515-8cd7-3cff24c55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BE7A0-1B6E-4289-A831-FA3F9DC0909D}">
  <ds:schemaRefs>
    <ds:schemaRef ds:uri="http://schemas.microsoft.com/office/infopath/2007/PartnerControls"/>
    <ds:schemaRef ds:uri="http://purl.org/dc/elements/1.1/"/>
    <ds:schemaRef ds:uri="http://schemas.microsoft.com/office/2006/metadata/properties"/>
    <ds:schemaRef ds:uri="http://purl.org/dc/terms/"/>
    <ds:schemaRef ds:uri="cc8f33ea-fa6d-443f-b3b2-0e34ae8e0df9"/>
    <ds:schemaRef ds:uri="http://schemas.openxmlformats.org/package/2006/metadata/core-properties"/>
    <ds:schemaRef ds:uri="http://schemas.microsoft.com/office/2006/documentManagement/types"/>
    <ds:schemaRef ds:uri="84196639-2c59-4515-8cd7-3cff24c55fa9"/>
    <ds:schemaRef ds:uri="http://www.w3.org/XML/1998/namespace"/>
    <ds:schemaRef ds:uri="http://purl.org/dc/dcmitype/"/>
  </ds:schemaRefs>
</ds:datastoreItem>
</file>

<file path=customXml/itemProps3.xml><?xml version="1.0" encoding="utf-8"?>
<ds:datastoreItem xmlns:ds="http://schemas.openxmlformats.org/officeDocument/2006/customXml" ds:itemID="{895BE09D-1183-4EAD-8792-FBF6849E4D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RESUMEN</vt:lpstr>
      <vt:lpstr>HAGELIN</vt:lpstr>
      <vt:lpstr>ASENJO</vt:lpstr>
      <vt:lpstr>LIBERONA</vt:lpstr>
      <vt:lpstr>EASTON</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Idígoras Silva (katherine.idigoras)</dc:creator>
  <cp:lastModifiedBy>Melanie Isla Hernández</cp:lastModifiedBy>
  <dcterms:created xsi:type="dcterms:W3CDTF">2024-06-03T20:04:06Z</dcterms:created>
  <dcterms:modified xsi:type="dcterms:W3CDTF">2026-02-16T15:34:14Z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0x0101005271E63E06CCB84E9A1A345715DC9A80</vt:lpwstr>
  </property>
</Properties>
</file>