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si\Downloads\5802381-6403TMJP - MESAS ABATIBLES\"/>
    </mc:Choice>
  </mc:AlternateContent>
  <xr:revisionPtr revIDLastSave="0" documentId="13_ncr:1_{C83CC9D5-92D4-425A-A97A-C8B09883E441}" xr6:coauthVersionLast="47" xr6:coauthVersionMax="47" xr10:uidLastSave="{00000000-0000-0000-0000-000000000000}"/>
  <bookViews>
    <workbookView xWindow="-120" yWindow="-120" windowWidth="29040" windowHeight="15720" xr2:uid="{00000000-000D-0000-FFFF-FFFF00000000}"/>
  </bookViews>
  <sheets>
    <sheet name="RESUMEN" sheetId="1" r:id="rId1"/>
    <sheet name="HAGELIN" sheetId="14" r:id="rId2"/>
    <sheet name="ASENJO" sheetId="15" r:id="rId3"/>
    <sheet name="LIBERONA" sheetId="16" r:id="rId4"/>
    <sheet name="EASTON" sheetId="17" r:id="rId5"/>
    <sheet name="STATUS" sheetId="18" r:id="rId6"/>
    <sheet name="EVENTAIL" sheetId="1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 i="1" l="1"/>
  <c r="E4" i="1" s="1"/>
  <c r="D5" i="1"/>
  <c r="E5" i="1" s="1"/>
  <c r="D6" i="1"/>
  <c r="E6" i="1" s="1"/>
  <c r="D7" i="1"/>
  <c r="D8" i="1"/>
  <c r="E8" i="1" s="1"/>
  <c r="D3" i="1"/>
  <c r="E3" i="1" s="1"/>
  <c r="E7" i="1"/>
  <c r="I4" i="1"/>
  <c r="L4" i="1"/>
  <c r="O4" i="1"/>
  <c r="R4" i="1"/>
  <c r="I5" i="1"/>
  <c r="L5" i="1"/>
  <c r="O5" i="1"/>
  <c r="R5" i="1"/>
  <c r="I6" i="1"/>
  <c r="L6" i="1"/>
  <c r="O6" i="1"/>
  <c r="R6" i="1"/>
  <c r="I7" i="1"/>
  <c r="L7" i="1"/>
  <c r="O7" i="1"/>
  <c r="R7" i="1"/>
  <c r="I8" i="1"/>
  <c r="L8" i="1"/>
  <c r="O8" i="1"/>
  <c r="R8" i="1"/>
  <c r="I3" i="1"/>
  <c r="L3" i="1"/>
  <c r="R3" i="1"/>
  <c r="O3" i="1"/>
  <c r="S8" i="1" l="1"/>
  <c r="S7" i="1"/>
  <c r="S6" i="1"/>
  <c r="S5" i="1"/>
  <c r="S4" i="1"/>
  <c r="S3" i="1"/>
</calcChain>
</file>

<file path=xl/sharedStrings.xml><?xml version="1.0" encoding="utf-8"?>
<sst xmlns="http://schemas.openxmlformats.org/spreadsheetml/2006/main" count="94" uniqueCount="42">
  <si>
    <t xml:space="preserve">Proveedor </t>
  </si>
  <si>
    <t>Plazo de entrega (10%)</t>
  </si>
  <si>
    <t>Cumplimiento de requisitos formales (5%)</t>
  </si>
  <si>
    <t>PROVEEDOR</t>
  </si>
  <si>
    <t>SOLICITADO</t>
  </si>
  <si>
    <t>Propuesta económica (40%) IVA Incluido</t>
  </si>
  <si>
    <t>%</t>
  </si>
  <si>
    <t xml:space="preserve">PRESUPUESTO ESTIMADO TOTAL </t>
  </si>
  <si>
    <t>Puntaje</t>
  </si>
  <si>
    <t>PUNTAJE TOTAL</t>
  </si>
  <si>
    <t>Comentarios CUMPLE/NO CUMPLE</t>
  </si>
  <si>
    <t>Detalle en cuadro de hojas excel adjuntas.</t>
  </si>
  <si>
    <t>Especificaciones técnicas (EETT) (30%)</t>
  </si>
  <si>
    <t>Garantía (15%)</t>
  </si>
  <si>
    <t>COMERCIAL E INDUSTRIAL MUEBLES ASENJO LIMITADA</t>
  </si>
  <si>
    <t>PRODUCTO</t>
  </si>
  <si>
    <t>COMERCIAL HAGELIN SPA</t>
  </si>
  <si>
    <t>EASTON SPA</t>
  </si>
  <si>
    <t>STATUS SPA</t>
  </si>
  <si>
    <t>EVENTAIL SPA</t>
  </si>
  <si>
    <t>SOCIEDAD COMERCIALIZADORA Y DISTRIBUIDORA LIBERONA S.A</t>
  </si>
  <si>
    <t>26 días</t>
  </si>
  <si>
    <t>49 meses</t>
  </si>
  <si>
    <t>OBSERVACIÓN</t>
  </si>
  <si>
    <t>24 días</t>
  </si>
  <si>
    <t>Cumple</t>
  </si>
  <si>
    <t>20 días</t>
  </si>
  <si>
    <t>60 meses</t>
  </si>
  <si>
    <t>25 días</t>
  </si>
  <si>
    <t>Cumple con todas las especificaciones técnicas requeridas y presenta muestras para su evaluación.</t>
  </si>
  <si>
    <r>
      <t xml:space="preserve">Aunque cumple con las especificaciones técnicas requeridas, </t>
    </r>
    <r>
      <rPr>
        <b/>
        <sz val="10"/>
        <color rgb="FFFF0000"/>
        <rFont val="Calibri"/>
        <family val="2"/>
        <scheme val="minor"/>
      </rPr>
      <t>NO presenta las muestras correspondientes.</t>
    </r>
  </si>
  <si>
    <t>El Formulario N°1 adjunto contiene errores de cálculo y no presenta claridad en su oferta económica.</t>
  </si>
  <si>
    <t>El proveedor no presentó las muestras físicas requeridas, por lo cual su oferta queda inadmisible.</t>
  </si>
  <si>
    <t>No cumple</t>
  </si>
  <si>
    <t>MESA ABATIBLE CON RUEDAS</t>
  </si>
  <si>
    <t>Mesa 1400x500x750h.mm Cubierta 25 mm melamina tipo madera canto recto TCT PVC 2 mm. Estructura metálica con ruedas y cubierta abatible. Considera faldón de melamina 350 mm de altura con soporte metálico</t>
  </si>
  <si>
    <t>MEDIDAS: 140X50x75 cm
1.- Su estructura es ejecutada en perfil tubular de acero de 2” de diámetro y 1,5mm de espesor procesado en máquina láser. La zona horizontal de esta estructura cambia dimensionalmente acorde el tamaño de la cubierta. En los terminales “codo” de este perfil se dispone una escuadra estructuradora de plancha de 2mm cortada en máquina láser y plegada en prensa plegadora de alta precisión. De este conjunto de refuerzo se suelda un eje de acero torneado con hilo interior de 3/8 NPT sobre plantilla de orientación.
2.- La base está ejecutada con plancha de acero al carbono de 6mm de espesor cortado con máquina laser, en sus cabezales se suelda buje torneado de acero al carbono.
3.- Las ruedas son importadas para alto tráfico con freno.
4.- Brazos de apoyo al eje y a la cubierta están ejecutados con plancha de 2mm cortadas con máquina laser y plegadas en prensa plegadora. Para asegurar funcionamiento silencioso y suave, los ejes están asistidos por bujes de Nylon. Un perno de 3/8” asegura estas piezas.
5.- El mecanismo está unido entre extremos por un perfil de acero al que se ha soldado dos bujes torneados con hilo interior.
6.- Procesos de armado generales se ejecutan con máquina robot de soldadura Mig.
7.- Los procesos de pintura se ejecutan con tratamiento previo de superficie en equipo de pintura de línea continua. La pintura aplicada es en polvo termo-convertible.
8.- Personal muy bien calificado arma los conjuntos y los entrega listos para operar y debidamente embalados
9.- Cubierta: Melamina de 30 mm, canto de PVC 2mm de espesor.
10.- Faldon : Plegable, de altura 35cm, melamina de 15 mm, canto de PVC 2mm de espesor.
Incluye 2 escuadras plegables que aseguran que el faldón se mantenga en posición vertical a 90 grados y se ajuste a 180 grados cuando la mesa se pliega.
De sus características:
Como sus cubiertas se abaten, el espacio que ocupan se reduce permitiendo acumularlas en muy poco espacio.
El mecanismo de accionamiento opera sobre ambos ejes simultáneamente, de modo que es sumamente robusta y estable.
El mecanismo que opera por gravedad tiene un solo comando de liberación y es seguro y funcional.
Uso característico
Colegios, Universidades, Instituciones públicas y privadas donde sea necesaria una mesa elegante, útil en espacios que se reconfiguran acorde distintas necesidades.</t>
  </si>
  <si>
    <t>Descripción:
Mesa retráctil de 1400x500x750 cm de altura.
Cubierta 25 mm melamina tipo madera canto recto TCT PVC 2 mm.
Estructura metálica con ruedas y cubierta abatible.
Considera faldón de melamina de altura 350 mm. Con soporte metálico.
Estructura en perfil tubular de acero de 2” de diámetro y 1,5mm de espesor procesado en máquina láser.
En los terminales “codo” de este perfil se dispone una escuadra estructuradora de plancha de 2mm cortada en máquina láser y plegada en prensa plegadora de alta precisión.
La base está ejecutada con plancha de acero al carbono de 6mm de espesor cortado con máquina laser, en sus cabezales se suelda buje torneado de acero al carbono
Ruedas alto tráfico con freno.
Los brazos de apoyo al eje y a la cubierta están ejecutados con plancha de 2mm cortadas con máquina laser y plegadas en prensa plegadora.</t>
  </si>
  <si>
    <t>MESA ABATIBLE CON FALDON 1400X500X750
•Pleggo es una mesa práctica y funcional, ideal para espacios flexibles. Su sistema abatible con doble manilla permite plegado seguro y rápido.
Con ruedas que facilitan el movimiento y freno para mayor estabilidad, es perfecta para oficinas, salas de reuniones o capacitación.
•Cubierta: MDF 25 mm, laminado con contracara con Balance y canto PVC 2 mm
•Estructura: Metálica con pivote abatible Liberona y 2 manillas de accionamiento.
•Faldón en melamina 18mm unicolor., OPCION Metalico con Logo
•Ruedas: 4 ruedas de PVC, 2 con freno de pie</t>
  </si>
  <si>
    <t>Mesa Abatible Linea Treinee 1400x500x740H
Cubierta en laminado melamínico 25mm. Cantos rectos en PVC2mm. Faldón melamina 18mm.
Estructura para mesa plegable Modelo Treinee, considera sistema de abatir90°, bases metálicas con cuatro ruedas con freno y marco con vigas estructurales.</t>
  </si>
  <si>
    <t>M E D I D A S : 1 4 0 0 X 5 0 0 X 7 5 0 H . M M ( 1 4 0 X 5 0 X 7 5 H C M )
C U B I E R T A
M A T E R I A L : M E L A M I N A 2 5 M M ( T I P O M A D E R A )
T A P A C A N T O : C A N T O R E C T O T C T P V C 2 M M .
C O L O R E S : P O R C O N F I R M A R .
C U B I E R T A A B A T I B L E
E S T R U C T U R A
M A T E R I A L : P E R F I L M E T Á L I C O
C O L O R : X C O N F I R M A R C O N P I N T U R A E L E C T R O E S T Á T I C A , A L H O R N O .
C O N R U E D A S
F A L D Ó N
M A T E R I A L : M E L A M I N A 3 5 0 M M D E A L T U R A
C O N S O P O R T E M E T Á L I C O .
M O V I M I E N T O : F I J O O A B A T I B L E S E G Ú N R E Q U E R I M I E N T O S D E L C L I E N T E .
S E A D J U N T A P A L E T A D E C O L O R E S E S T Á N D A R . *</t>
  </si>
  <si>
    <t>MESA 1400x500x750h.mm
CUBIERTA 22 mm
ESTRUCTURA PERFIL 30/30, PATA VERTICAL 70/30, PATA CURVA BASE 50/30
TODO EN 2 MM, MECANISMO ABATIBLE EN 180 GRADOS
FALDON 18 MM DE ESPESOR Y 35O MM DE ALTURA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</si>
</sst>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 [$$-340A]* #,##0_ ;_ [$$-340A]* \-#,##0_ ;_ [$$-340A]* &quot;-&quot;??_ ;_ @_ "/>
  </numFmts>
  <fonts count="12"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11"/>
      <color rgb="FF006100"/>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b/>
      <sz val="10"/>
      <color rgb="FFFF0000"/>
      <name val="Calibri"/>
      <family val="2"/>
      <scheme val="minor"/>
    </font>
  </fonts>
  <fills count="7">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rgb="FFFFFFFF"/>
        <bgColor indexed="64"/>
      </patternFill>
    </fill>
    <fill>
      <patternFill patternType="solid">
        <fgColor theme="4" tint="-0.24997711111789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2" fillId="2" borderId="0" applyNumberFormat="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6" fillId="0" borderId="0" xfId="0" applyFont="1" applyAlignment="1">
      <alignment vertical="center" wrapText="1"/>
    </xf>
    <xf numFmtId="164" fontId="7" fillId="0" borderId="0" xfId="0" applyNumberFormat="1" applyFont="1" applyFill="1" applyAlignment="1">
      <alignment vertical="center" wrapText="1"/>
    </xf>
    <xf numFmtId="164" fontId="7" fillId="3" borderId="4" xfId="0" applyNumberFormat="1" applyFont="1" applyFill="1" applyBorder="1" applyAlignment="1">
      <alignment vertical="center" wrapText="1"/>
    </xf>
    <xf numFmtId="0" fontId="4" fillId="2" borderId="1" xfId="2" applyFont="1" applyBorder="1" applyAlignment="1">
      <alignment horizontal="center" vertical="center" wrapText="1"/>
    </xf>
    <xf numFmtId="42" fontId="6" fillId="0" borderId="0" xfId="0" applyNumberFormat="1" applyFont="1" applyAlignment="1">
      <alignment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42" fontId="6" fillId="0" borderId="0" xfId="1" applyFont="1" applyAlignment="1">
      <alignment vertical="center" wrapText="1"/>
    </xf>
    <xf numFmtId="0" fontId="10" fillId="5" borderId="1" xfId="0" applyFont="1" applyFill="1" applyBorder="1" applyAlignment="1">
      <alignment horizontal="center" vertical="center" wrapText="1"/>
    </xf>
    <xf numFmtId="0" fontId="6" fillId="0" borderId="1" xfId="0" applyFont="1" applyBorder="1" applyAlignment="1">
      <alignment vertical="center" wrapText="1"/>
    </xf>
    <xf numFmtId="0" fontId="9" fillId="4" borderId="1" xfId="0" applyFont="1" applyFill="1" applyBorder="1" applyAlignment="1">
      <alignment vertical="center" wrapText="1"/>
    </xf>
    <xf numFmtId="42" fontId="6" fillId="0" borderId="1" xfId="1" applyFont="1" applyBorder="1" applyAlignment="1">
      <alignment horizontal="center" vertical="center" wrapText="1"/>
    </xf>
    <xf numFmtId="0" fontId="6" fillId="0" borderId="1" xfId="3" applyNumberFormat="1" applyFont="1" applyBorder="1" applyAlignment="1">
      <alignment horizontal="center" vertical="center" wrapText="1"/>
    </xf>
    <xf numFmtId="10" fontId="6" fillId="0" borderId="1" xfId="4" applyNumberFormat="1" applyFont="1" applyBorder="1" applyAlignment="1">
      <alignment horizontal="center" vertical="center" wrapText="1"/>
    </xf>
    <xf numFmtId="0" fontId="8" fillId="0" borderId="1" xfId="0" applyFont="1" applyBorder="1" applyAlignment="1">
      <alignment vertical="center" wrapText="1"/>
    </xf>
    <xf numFmtId="9" fontId="8" fillId="0" borderId="1" xfId="4" applyFont="1" applyBorder="1" applyAlignment="1">
      <alignment vertical="center" wrapText="1"/>
    </xf>
    <xf numFmtId="0" fontId="8" fillId="0" borderId="1" xfId="4" applyNumberFormat="1" applyFont="1" applyBorder="1" applyAlignment="1">
      <alignment horizontal="center" vertical="center" wrapText="1"/>
    </xf>
    <xf numFmtId="9" fontId="6" fillId="0" borderId="1" xfId="4"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4"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2" fontId="6" fillId="0" borderId="1" xfId="3" applyNumberFormat="1" applyFont="1" applyBorder="1" applyAlignment="1">
      <alignment horizontal="center" vertical="center" wrapText="1"/>
    </xf>
    <xf numFmtId="42" fontId="11" fillId="0" borderId="1" xfId="1" applyFont="1" applyBorder="1" applyAlignment="1">
      <alignment horizontal="center" vertical="center" wrapText="1"/>
    </xf>
    <xf numFmtId="42" fontId="8" fillId="0" borderId="1" xfId="1" applyFont="1" applyBorder="1" applyAlignment="1">
      <alignment horizontal="center" vertical="center" wrapText="1"/>
    </xf>
    <xf numFmtId="0" fontId="11" fillId="0" borderId="1" xfId="0" applyFont="1" applyBorder="1" applyAlignment="1">
      <alignment horizontal="center" vertical="center" wrapText="1"/>
    </xf>
    <xf numFmtId="0" fontId="9" fillId="6" borderId="1" xfId="0" applyFont="1" applyFill="1" applyBorder="1" applyAlignment="1">
      <alignment vertical="center" wrapText="1"/>
    </xf>
    <xf numFmtId="42" fontId="6" fillId="6" borderId="1" xfId="1" applyFont="1" applyFill="1" applyBorder="1" applyAlignment="1">
      <alignment horizontal="center" vertical="center" wrapText="1"/>
    </xf>
    <xf numFmtId="0" fontId="6" fillId="6" borderId="1" xfId="3" applyNumberFormat="1" applyFont="1" applyFill="1" applyBorder="1" applyAlignment="1">
      <alignment horizontal="center" vertical="center" wrapText="1"/>
    </xf>
    <xf numFmtId="10" fontId="6" fillId="6" borderId="1" xfId="4" applyNumberFormat="1" applyFont="1" applyFill="1" applyBorder="1" applyAlignment="1">
      <alignment horizontal="center" vertical="center" wrapText="1"/>
    </xf>
    <xf numFmtId="0" fontId="8" fillId="6" borderId="1" xfId="0" applyFont="1" applyFill="1" applyBorder="1" applyAlignment="1">
      <alignment vertical="center" wrapText="1"/>
    </xf>
    <xf numFmtId="9" fontId="8" fillId="6" borderId="1" xfId="4" applyFont="1" applyFill="1" applyBorder="1" applyAlignment="1">
      <alignment vertical="center" wrapText="1"/>
    </xf>
    <xf numFmtId="0" fontId="8" fillId="6" borderId="1" xfId="4" applyNumberFormat="1" applyFont="1" applyFill="1" applyBorder="1" applyAlignment="1">
      <alignment horizontal="center" vertical="center" wrapText="1"/>
    </xf>
    <xf numFmtId="9" fontId="6" fillId="6" borderId="1" xfId="4" applyNumberFormat="1"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9" fontId="6" fillId="6" borderId="1" xfId="4"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0" fontId="6" fillId="6" borderId="1" xfId="0" applyNumberFormat="1" applyFont="1" applyFill="1" applyBorder="1" applyAlignment="1">
      <alignment horizontal="center" vertical="center" wrapText="1"/>
    </xf>
    <xf numFmtId="10" fontId="7" fillId="6" borderId="1" xfId="0" applyNumberFormat="1" applyFont="1" applyFill="1" applyBorder="1" applyAlignment="1">
      <alignment horizontal="center" vertical="center" wrapText="1"/>
    </xf>
    <xf numFmtId="0" fontId="6" fillId="6" borderId="1" xfId="0" applyFont="1" applyFill="1" applyBorder="1" applyAlignment="1">
      <alignment vertical="center" wrapText="1"/>
    </xf>
    <xf numFmtId="0" fontId="0" fillId="0" borderId="0" xfId="0" applyAlignment="1">
      <alignment vertical="center" wrapText="1"/>
    </xf>
    <xf numFmtId="0" fontId="3"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wrapText="1"/>
    </xf>
  </cellXfs>
  <cellStyles count="5">
    <cellStyle name="Bueno" xfId="2" builtinId="26"/>
    <cellStyle name="Millares [0]" xfId="3" builtinId="6"/>
    <cellStyle name="Moneda [0]" xfId="1"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19"/>
  <sheetViews>
    <sheetView showGridLines="0" tabSelected="1" workbookViewId="0">
      <selection activeCell="M13" sqref="M13"/>
    </sheetView>
  </sheetViews>
  <sheetFormatPr baseColWidth="10" defaultColWidth="10.85546875" defaultRowHeight="12.75" x14ac:dyDescent="0.25"/>
  <cols>
    <col min="1" max="1" width="10.85546875" style="1"/>
    <col min="2" max="2" width="16.5703125" style="1" bestFit="1" customWidth="1"/>
    <col min="3" max="3" width="13.5703125" style="1" customWidth="1"/>
    <col min="4" max="4" width="7.42578125" style="1" bestFit="1" customWidth="1"/>
    <col min="5" max="5" width="6.7109375" style="1" bestFit="1" customWidth="1"/>
    <col min="6" max="6" width="21.140625" style="1" customWidth="1"/>
    <col min="7" max="7" width="20" style="1" customWidth="1"/>
    <col min="8" max="8" width="7" style="1" bestFit="1" customWidth="1"/>
    <col min="9" max="9" width="9.28515625" style="1" bestFit="1" customWidth="1"/>
    <col min="10" max="10" width="11.7109375" style="1" bestFit="1" customWidth="1"/>
    <col min="11" max="11" width="10.7109375" style="1" bestFit="1" customWidth="1"/>
    <col min="12" max="12" width="4.28515625" style="1" bestFit="1" customWidth="1"/>
    <col min="13" max="13" width="12.7109375" style="1" customWidth="1"/>
    <col min="14" max="14" width="7" style="1" bestFit="1" customWidth="1"/>
    <col min="15" max="15" width="3.28515625" style="1" bestFit="1" customWidth="1"/>
    <col min="16" max="16" width="9.5703125" style="1" customWidth="1"/>
    <col min="17" max="17" width="7" style="1" customWidth="1"/>
    <col min="18" max="18" width="4.28515625" style="1" bestFit="1" customWidth="1"/>
    <col min="19" max="19" width="9" style="1" customWidth="1"/>
    <col min="20" max="20" width="28.7109375" style="1" customWidth="1"/>
    <col min="21" max="16384" width="10.85546875" style="1"/>
  </cols>
  <sheetData>
    <row r="2" spans="2:20" ht="51" x14ac:dyDescent="0.25">
      <c r="B2" s="9" t="s">
        <v>0</v>
      </c>
      <c r="C2" s="9" t="s">
        <v>5</v>
      </c>
      <c r="D2" s="9" t="s">
        <v>8</v>
      </c>
      <c r="E2" s="9" t="s">
        <v>6</v>
      </c>
      <c r="F2" s="9" t="s">
        <v>12</v>
      </c>
      <c r="G2" s="9" t="s">
        <v>10</v>
      </c>
      <c r="H2" s="9" t="s">
        <v>8</v>
      </c>
      <c r="I2" s="9" t="s">
        <v>6</v>
      </c>
      <c r="J2" s="9" t="s">
        <v>1</v>
      </c>
      <c r="K2" s="9" t="s">
        <v>8</v>
      </c>
      <c r="L2" s="9" t="s">
        <v>6</v>
      </c>
      <c r="M2" s="9" t="s">
        <v>2</v>
      </c>
      <c r="N2" s="9" t="s">
        <v>8</v>
      </c>
      <c r="O2" s="9" t="s">
        <v>6</v>
      </c>
      <c r="P2" s="9" t="s">
        <v>13</v>
      </c>
      <c r="Q2" s="9" t="s">
        <v>8</v>
      </c>
      <c r="R2" s="9" t="s">
        <v>6</v>
      </c>
      <c r="S2" s="9" t="s">
        <v>9</v>
      </c>
      <c r="T2" s="9" t="s">
        <v>23</v>
      </c>
    </row>
    <row r="3" spans="2:20" ht="63.75" x14ac:dyDescent="0.25">
      <c r="B3" s="11" t="s">
        <v>16</v>
      </c>
      <c r="C3" s="12">
        <v>42204125</v>
      </c>
      <c r="D3" s="13">
        <f>((MIN($C$3:$C$8)/C3)*100)</f>
        <v>82.770767075493211</v>
      </c>
      <c r="E3" s="14">
        <f>D3*0.004</f>
        <v>0.33108306830197287</v>
      </c>
      <c r="F3" s="15" t="s">
        <v>11</v>
      </c>
      <c r="G3" s="16" t="s">
        <v>29</v>
      </c>
      <c r="H3" s="17">
        <v>100</v>
      </c>
      <c r="I3" s="18">
        <f t="shared" ref="I3" si="0">H3*0.003</f>
        <v>0.3</v>
      </c>
      <c r="J3" s="19" t="s">
        <v>21</v>
      </c>
      <c r="K3" s="20">
        <v>100</v>
      </c>
      <c r="L3" s="21">
        <f t="shared" ref="L3" si="1">K3*0.001</f>
        <v>0.1</v>
      </c>
      <c r="M3" s="20" t="s">
        <v>25</v>
      </c>
      <c r="N3" s="20">
        <v>100</v>
      </c>
      <c r="O3" s="22">
        <f t="shared" ref="O3" si="2">N3*0.0005</f>
        <v>0.05</v>
      </c>
      <c r="P3" s="20" t="s">
        <v>22</v>
      </c>
      <c r="Q3" s="23">
        <v>100</v>
      </c>
      <c r="R3" s="22">
        <f t="shared" ref="R3" si="3">Q3*0.0015</f>
        <v>0.15</v>
      </c>
      <c r="S3" s="24">
        <f t="shared" ref="S3:S8" si="4">SUM(E3+L3+R3+O3+I3)</f>
        <v>0.93108306830197285</v>
      </c>
      <c r="T3" s="10"/>
    </row>
    <row r="4" spans="2:20" ht="63.75" x14ac:dyDescent="0.25">
      <c r="B4" s="11" t="s">
        <v>14</v>
      </c>
      <c r="C4" s="26">
        <v>42892103</v>
      </c>
      <c r="D4" s="25">
        <f t="shared" ref="D4:D8" si="5">((MIN($C$3:$C$8)/C4)*100)</f>
        <v>81.443145839689876</v>
      </c>
      <c r="E4" s="14">
        <f>D4*0.004</f>
        <v>0.32577258335875953</v>
      </c>
      <c r="F4" s="15" t="s">
        <v>11</v>
      </c>
      <c r="G4" s="16" t="s">
        <v>29</v>
      </c>
      <c r="H4" s="17">
        <v>100</v>
      </c>
      <c r="I4" s="18">
        <f t="shared" ref="I4:I8" si="6">H4*0.003</f>
        <v>0.3</v>
      </c>
      <c r="J4" s="19" t="s">
        <v>24</v>
      </c>
      <c r="K4" s="20">
        <v>100</v>
      </c>
      <c r="L4" s="21">
        <f t="shared" ref="L4:L8" si="7">K4*0.001</f>
        <v>0.1</v>
      </c>
      <c r="M4" s="28" t="s">
        <v>33</v>
      </c>
      <c r="N4" s="20">
        <v>0</v>
      </c>
      <c r="O4" s="22">
        <f t="shared" ref="O4:O8" si="8">N4*0.0005</f>
        <v>0</v>
      </c>
      <c r="P4" s="20" t="s">
        <v>22</v>
      </c>
      <c r="Q4" s="23">
        <v>100</v>
      </c>
      <c r="R4" s="22">
        <f t="shared" ref="R4:R8" si="9">Q4*0.0015</f>
        <v>0.15</v>
      </c>
      <c r="S4" s="24">
        <f t="shared" ref="S4:S8" si="10">SUM(E4+L4+R4+O4+I4)</f>
        <v>0.87577258335875952</v>
      </c>
      <c r="T4" s="10" t="s">
        <v>31</v>
      </c>
    </row>
    <row r="5" spans="2:20" ht="63.75" x14ac:dyDescent="0.25">
      <c r="B5" s="11" t="s">
        <v>20</v>
      </c>
      <c r="C5" s="12">
        <v>36057914</v>
      </c>
      <c r="D5" s="13">
        <f t="shared" si="5"/>
        <v>96.879364679831454</v>
      </c>
      <c r="E5" s="14">
        <f t="shared" ref="E4:E8" si="11">D5*0.004</f>
        <v>0.3875174587193258</v>
      </c>
      <c r="F5" s="15" t="s">
        <v>11</v>
      </c>
      <c r="G5" s="16" t="s">
        <v>29</v>
      </c>
      <c r="H5" s="17">
        <v>100</v>
      </c>
      <c r="I5" s="18">
        <f t="shared" si="6"/>
        <v>0.3</v>
      </c>
      <c r="J5" s="19" t="s">
        <v>26</v>
      </c>
      <c r="K5" s="20">
        <v>100</v>
      </c>
      <c r="L5" s="21">
        <f t="shared" si="7"/>
        <v>0.1</v>
      </c>
      <c r="M5" s="20" t="s">
        <v>25</v>
      </c>
      <c r="N5" s="20">
        <v>100</v>
      </c>
      <c r="O5" s="22">
        <f t="shared" si="8"/>
        <v>0.05</v>
      </c>
      <c r="P5" s="20" t="s">
        <v>27</v>
      </c>
      <c r="Q5" s="23">
        <v>100</v>
      </c>
      <c r="R5" s="22">
        <f t="shared" si="9"/>
        <v>0.15</v>
      </c>
      <c r="S5" s="24">
        <f t="shared" si="10"/>
        <v>0.98751745871932584</v>
      </c>
      <c r="T5" s="10"/>
    </row>
    <row r="6" spans="2:20" ht="63.75" x14ac:dyDescent="0.25">
      <c r="B6" s="29" t="s">
        <v>17</v>
      </c>
      <c r="C6" s="30">
        <v>34932678</v>
      </c>
      <c r="D6" s="31">
        <f t="shared" si="5"/>
        <v>100</v>
      </c>
      <c r="E6" s="32">
        <f t="shared" si="11"/>
        <v>0.4</v>
      </c>
      <c r="F6" s="33" t="s">
        <v>11</v>
      </c>
      <c r="G6" s="34" t="s">
        <v>29</v>
      </c>
      <c r="H6" s="35">
        <v>100</v>
      </c>
      <c r="I6" s="36">
        <f t="shared" si="6"/>
        <v>0.3</v>
      </c>
      <c r="J6" s="37" t="s">
        <v>28</v>
      </c>
      <c r="K6" s="38">
        <v>100</v>
      </c>
      <c r="L6" s="39">
        <f t="shared" si="7"/>
        <v>0.1</v>
      </c>
      <c r="M6" s="38" t="s">
        <v>25</v>
      </c>
      <c r="N6" s="38">
        <v>100</v>
      </c>
      <c r="O6" s="40">
        <f t="shared" si="8"/>
        <v>0.05</v>
      </c>
      <c r="P6" s="38" t="s">
        <v>27</v>
      </c>
      <c r="Q6" s="41">
        <v>100</v>
      </c>
      <c r="R6" s="40">
        <f t="shared" si="9"/>
        <v>0.15</v>
      </c>
      <c r="S6" s="42">
        <f t="shared" si="10"/>
        <v>1</v>
      </c>
      <c r="T6" s="43"/>
    </row>
    <row r="7" spans="2:20" ht="63.75" x14ac:dyDescent="0.25">
      <c r="B7" s="11" t="s">
        <v>18</v>
      </c>
      <c r="C7" s="27">
        <v>41916560</v>
      </c>
      <c r="D7" s="13">
        <f t="shared" si="5"/>
        <v>83.338608893477897</v>
      </c>
      <c r="E7" s="14">
        <f t="shared" si="11"/>
        <v>0.33335443557391159</v>
      </c>
      <c r="F7" s="15" t="s">
        <v>11</v>
      </c>
      <c r="G7" s="16" t="s">
        <v>29</v>
      </c>
      <c r="H7" s="17">
        <v>100</v>
      </c>
      <c r="I7" s="18">
        <f t="shared" si="6"/>
        <v>0.3</v>
      </c>
      <c r="J7" s="19" t="s">
        <v>21</v>
      </c>
      <c r="K7" s="20">
        <v>100</v>
      </c>
      <c r="L7" s="21">
        <f t="shared" si="7"/>
        <v>0.1</v>
      </c>
      <c r="M7" s="20" t="s">
        <v>25</v>
      </c>
      <c r="N7" s="20">
        <v>100</v>
      </c>
      <c r="O7" s="22">
        <f t="shared" si="8"/>
        <v>0.05</v>
      </c>
      <c r="P7" s="20" t="s">
        <v>22</v>
      </c>
      <c r="Q7" s="23">
        <v>100</v>
      </c>
      <c r="R7" s="22">
        <f t="shared" si="9"/>
        <v>0.15</v>
      </c>
      <c r="S7" s="24">
        <f t="shared" si="10"/>
        <v>0.93335443557391162</v>
      </c>
      <c r="T7" s="10"/>
    </row>
    <row r="8" spans="2:20" ht="66" customHeight="1" x14ac:dyDescent="0.25">
      <c r="B8" s="11" t="s">
        <v>19</v>
      </c>
      <c r="C8" s="12">
        <v>42334432</v>
      </c>
      <c r="D8" s="13">
        <f t="shared" si="5"/>
        <v>82.515995490384753</v>
      </c>
      <c r="E8" s="14">
        <f t="shared" si="11"/>
        <v>0.33006398196153902</v>
      </c>
      <c r="F8" s="15" t="s">
        <v>11</v>
      </c>
      <c r="G8" s="16" t="s">
        <v>30</v>
      </c>
      <c r="H8" s="17">
        <v>0</v>
      </c>
      <c r="I8" s="18">
        <f t="shared" si="6"/>
        <v>0</v>
      </c>
      <c r="J8" s="19" t="s">
        <v>26</v>
      </c>
      <c r="K8" s="20">
        <v>100</v>
      </c>
      <c r="L8" s="21">
        <f t="shared" si="7"/>
        <v>0.1</v>
      </c>
      <c r="M8" s="28" t="s">
        <v>33</v>
      </c>
      <c r="N8" s="20">
        <v>0</v>
      </c>
      <c r="O8" s="22">
        <f t="shared" si="8"/>
        <v>0</v>
      </c>
      <c r="P8" s="20" t="s">
        <v>27</v>
      </c>
      <c r="Q8" s="23">
        <v>100</v>
      </c>
      <c r="R8" s="22">
        <f t="shared" si="9"/>
        <v>0.15</v>
      </c>
      <c r="S8" s="24">
        <f t="shared" si="10"/>
        <v>0.58006398196153908</v>
      </c>
      <c r="T8" s="10" t="s">
        <v>32</v>
      </c>
    </row>
    <row r="9" spans="2:20" ht="13.5" thickBot="1" x14ac:dyDescent="0.3"/>
    <row r="10" spans="2:20" ht="38.25" customHeight="1" thickBot="1" x14ac:dyDescent="0.3">
      <c r="C10" s="6" t="s">
        <v>7</v>
      </c>
      <c r="D10" s="7"/>
      <c r="E10" s="7"/>
      <c r="F10" s="3">
        <v>51027200</v>
      </c>
      <c r="G10" s="2"/>
      <c r="H10" s="2"/>
    </row>
    <row r="13" spans="2:20" x14ac:dyDescent="0.25">
      <c r="I13" s="8"/>
      <c r="J13" s="8"/>
      <c r="K13" s="8"/>
      <c r="L13" s="8"/>
      <c r="M13" s="8"/>
    </row>
    <row r="14" spans="2:20" x14ac:dyDescent="0.25">
      <c r="F14" s="5"/>
      <c r="I14" s="8"/>
      <c r="J14" s="8"/>
      <c r="K14" s="8"/>
      <c r="L14" s="8"/>
      <c r="M14" s="8"/>
    </row>
    <row r="15" spans="2:20" x14ac:dyDescent="0.25">
      <c r="F15" s="5"/>
      <c r="I15" s="8"/>
      <c r="J15" s="8"/>
      <c r="K15" s="8"/>
      <c r="L15" s="8"/>
      <c r="M15" s="8"/>
    </row>
    <row r="16" spans="2:20" x14ac:dyDescent="0.25">
      <c r="I16" s="8"/>
      <c r="J16" s="8"/>
      <c r="K16" s="8"/>
      <c r="L16" s="8"/>
      <c r="M16" s="8"/>
    </row>
    <row r="17" spans="10:13" x14ac:dyDescent="0.25">
      <c r="J17" s="5"/>
      <c r="M17" s="8"/>
    </row>
    <row r="19" spans="10:13" x14ac:dyDescent="0.25">
      <c r="J19" s="5"/>
    </row>
  </sheetData>
  <mergeCells count="1">
    <mergeCell ref="C10:E10"/>
  </mergeCells>
  <phoneticPr fontId="5"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1F606-054D-4D20-88D1-B6EC445277DB}">
  <dimension ref="A1:C2"/>
  <sheetViews>
    <sheetView showGridLines="0" workbookViewId="0">
      <selection activeCell="C3" sqref="C3"/>
    </sheetView>
  </sheetViews>
  <sheetFormatPr baseColWidth="10" defaultRowHeight="15" x14ac:dyDescent="0.25"/>
  <cols>
    <col min="1" max="1" width="19.7109375" style="44" customWidth="1"/>
    <col min="2" max="2" width="37.7109375" style="44" customWidth="1"/>
    <col min="3" max="3" width="116.28515625" style="44" customWidth="1"/>
    <col min="4" max="16384" width="11.42578125" style="44"/>
  </cols>
  <sheetData>
    <row r="1" spans="1:3" s="47" customFormat="1" x14ac:dyDescent="0.25">
      <c r="A1" s="4" t="s">
        <v>15</v>
      </c>
      <c r="B1" s="4" t="s">
        <v>4</v>
      </c>
      <c r="C1" s="4" t="s">
        <v>3</v>
      </c>
    </row>
    <row r="2" spans="1:3" ht="409.5" x14ac:dyDescent="0.25">
      <c r="A2" s="45" t="s">
        <v>34</v>
      </c>
      <c r="B2" s="46" t="s">
        <v>35</v>
      </c>
      <c r="C2" s="46" t="s">
        <v>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0EC08-6915-4B8D-9DDC-2D7DDE48D9E4}">
  <dimension ref="A1:C2"/>
  <sheetViews>
    <sheetView showGridLines="0" workbookViewId="0">
      <selection activeCell="B14" sqref="B14"/>
    </sheetView>
  </sheetViews>
  <sheetFormatPr baseColWidth="10" defaultRowHeight="15" x14ac:dyDescent="0.25"/>
  <cols>
    <col min="1" max="1" width="19.7109375" style="44" customWidth="1"/>
    <col min="2" max="2" width="37.7109375" style="44" customWidth="1"/>
    <col min="3" max="3" width="116.28515625" style="44" customWidth="1"/>
    <col min="4" max="16384" width="11.42578125" style="44"/>
  </cols>
  <sheetData>
    <row r="1" spans="1:3" s="47" customFormat="1" x14ac:dyDescent="0.25">
      <c r="A1" s="4" t="s">
        <v>15</v>
      </c>
      <c r="B1" s="4" t="s">
        <v>4</v>
      </c>
      <c r="C1" s="4" t="s">
        <v>3</v>
      </c>
    </row>
    <row r="2" spans="1:3" ht="195" x14ac:dyDescent="0.25">
      <c r="A2" s="45" t="s">
        <v>34</v>
      </c>
      <c r="B2" s="46" t="s">
        <v>35</v>
      </c>
      <c r="C2" s="46" t="s">
        <v>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F1769-EAE4-4046-A7ED-F6CE3A2D38D6}">
  <dimension ref="A1:C2"/>
  <sheetViews>
    <sheetView showGridLines="0" workbookViewId="0">
      <selection activeCell="C25" sqref="C25"/>
    </sheetView>
  </sheetViews>
  <sheetFormatPr baseColWidth="10" defaultRowHeight="15" x14ac:dyDescent="0.25"/>
  <cols>
    <col min="1" max="1" width="19.7109375" style="44" customWidth="1"/>
    <col min="2" max="2" width="37.7109375" style="44" customWidth="1"/>
    <col min="3" max="3" width="116.28515625" style="44" customWidth="1"/>
    <col min="4" max="16384" width="11.42578125" style="44"/>
  </cols>
  <sheetData>
    <row r="1" spans="1:3" s="47" customFormat="1" x14ac:dyDescent="0.25">
      <c r="A1" s="4" t="s">
        <v>15</v>
      </c>
      <c r="B1" s="4" t="s">
        <v>4</v>
      </c>
      <c r="C1" s="4" t="s">
        <v>3</v>
      </c>
    </row>
    <row r="2" spans="1:3" ht="135" x14ac:dyDescent="0.25">
      <c r="A2" s="45" t="s">
        <v>34</v>
      </c>
      <c r="B2" s="46" t="s">
        <v>35</v>
      </c>
      <c r="C2" s="46" t="s">
        <v>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3478-B19F-4184-B61F-6A205A57F6DF}">
  <dimension ref="A1:C2"/>
  <sheetViews>
    <sheetView showGridLines="0" workbookViewId="0">
      <selection activeCell="C6" sqref="C6"/>
    </sheetView>
  </sheetViews>
  <sheetFormatPr baseColWidth="10" defaultRowHeight="15" x14ac:dyDescent="0.25"/>
  <cols>
    <col min="1" max="1" width="19.7109375" style="44" customWidth="1"/>
    <col min="2" max="2" width="37.7109375" style="44" customWidth="1"/>
    <col min="3" max="3" width="116.28515625" style="44" customWidth="1"/>
    <col min="4" max="16384" width="11.42578125" style="44"/>
  </cols>
  <sheetData>
    <row r="1" spans="1:3" s="47" customFormat="1" x14ac:dyDescent="0.25">
      <c r="A1" s="4" t="s">
        <v>15</v>
      </c>
      <c r="B1" s="4" t="s">
        <v>4</v>
      </c>
      <c r="C1" s="4" t="s">
        <v>3</v>
      </c>
    </row>
    <row r="2" spans="1:3" ht="90" x14ac:dyDescent="0.25">
      <c r="A2" s="45" t="s">
        <v>34</v>
      </c>
      <c r="B2" s="46" t="s">
        <v>35</v>
      </c>
      <c r="C2" s="46" t="s">
        <v>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C7C9-6837-414F-A62E-20B6F589981C}">
  <dimension ref="A1:C2"/>
  <sheetViews>
    <sheetView showGridLines="0" workbookViewId="0">
      <selection activeCell="C17" sqref="C17"/>
    </sheetView>
  </sheetViews>
  <sheetFormatPr baseColWidth="10" defaultRowHeight="15" x14ac:dyDescent="0.25"/>
  <cols>
    <col min="1" max="1" width="19.7109375" style="44" customWidth="1"/>
    <col min="2" max="2" width="37.7109375" style="44" customWidth="1"/>
    <col min="3" max="3" width="116.28515625" style="44" customWidth="1"/>
    <col min="4" max="16384" width="11.42578125" style="44"/>
  </cols>
  <sheetData>
    <row r="1" spans="1:3" s="47" customFormat="1" x14ac:dyDescent="0.25">
      <c r="A1" s="4" t="s">
        <v>15</v>
      </c>
      <c r="B1" s="4" t="s">
        <v>4</v>
      </c>
      <c r="C1" s="4" t="s">
        <v>3</v>
      </c>
    </row>
    <row r="2" spans="1:3" ht="225" x14ac:dyDescent="0.25">
      <c r="A2" s="45" t="s">
        <v>34</v>
      </c>
      <c r="B2" s="46" t="s">
        <v>35</v>
      </c>
      <c r="C2" s="46" t="s">
        <v>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28766-94C7-4C2E-AECB-E4A5DC4EC793}">
  <dimension ref="A1:C2"/>
  <sheetViews>
    <sheetView showGridLines="0" workbookViewId="0">
      <selection activeCell="C29" sqref="C29"/>
    </sheetView>
  </sheetViews>
  <sheetFormatPr baseColWidth="10" defaultRowHeight="15" x14ac:dyDescent="0.25"/>
  <cols>
    <col min="1" max="1" width="19.7109375" style="44" customWidth="1"/>
    <col min="2" max="2" width="37.7109375" style="44" customWidth="1"/>
    <col min="3" max="3" width="116.28515625" style="44" customWidth="1"/>
    <col min="4" max="16384" width="11.42578125" style="44"/>
  </cols>
  <sheetData>
    <row r="1" spans="1:3" s="47" customFormat="1" x14ac:dyDescent="0.25">
      <c r="A1" s="4" t="s">
        <v>15</v>
      </c>
      <c r="B1" s="4" t="s">
        <v>4</v>
      </c>
      <c r="C1" s="4" t="s">
        <v>3</v>
      </c>
    </row>
    <row r="2" spans="1:3" ht="90" x14ac:dyDescent="0.25">
      <c r="A2" s="45" t="s">
        <v>34</v>
      </c>
      <c r="B2" s="46" t="s">
        <v>35</v>
      </c>
      <c r="C2" s="46" t="s">
        <v>41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c8f33ea-fa6d-443f-b3b2-0e34ae8e0d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271E63E06CCB84E9A1A345715DC9A80" ma:contentTypeVersion="16" ma:contentTypeDescription="Crear nuevo documento." ma:contentTypeScope="" ma:versionID="88d01fb9cbc4b1b417b778bd30c1f8df">
  <xsd:schema xmlns:xsd="http://www.w3.org/2001/XMLSchema" xmlns:xs="http://www.w3.org/2001/XMLSchema" xmlns:p="http://schemas.microsoft.com/office/2006/metadata/properties" xmlns:ns3="cc8f33ea-fa6d-443f-b3b2-0e34ae8e0df9" xmlns:ns4="84196639-2c59-4515-8cd7-3cff24c55fa9" targetNamespace="http://schemas.microsoft.com/office/2006/metadata/properties" ma:root="true" ma:fieldsID="62e9f9a337230bde8680514e89b11844" ns3:_="" ns4:_="">
    <xsd:import namespace="cc8f33ea-fa6d-443f-b3b2-0e34ae8e0df9"/>
    <xsd:import namespace="84196639-2c59-4515-8cd7-3cff24c55fa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LengthInSecond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f33ea-fa6d-443f-b3b2-0e34ae8e0df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196639-2c59-4515-8cd7-3cff24c55fa9"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CBE7A0-1B6E-4289-A831-FA3F9DC0909D}">
  <ds:schemaRefs>
    <ds:schemaRef ds:uri="http://schemas.microsoft.com/office/infopath/2007/PartnerControls"/>
    <ds:schemaRef ds:uri="http://purl.org/dc/elements/1.1/"/>
    <ds:schemaRef ds:uri="http://schemas.microsoft.com/office/2006/metadata/properties"/>
    <ds:schemaRef ds:uri="http://purl.org/dc/terms/"/>
    <ds:schemaRef ds:uri="cc8f33ea-fa6d-443f-b3b2-0e34ae8e0df9"/>
    <ds:schemaRef ds:uri="http://schemas.openxmlformats.org/package/2006/metadata/core-properties"/>
    <ds:schemaRef ds:uri="http://schemas.microsoft.com/office/2006/documentManagement/types"/>
    <ds:schemaRef ds:uri="84196639-2c59-4515-8cd7-3cff24c55fa9"/>
    <ds:schemaRef ds:uri="http://www.w3.org/XML/1998/namespace"/>
    <ds:schemaRef ds:uri="http://purl.org/dc/dcmitype/"/>
  </ds:schemaRefs>
</ds:datastoreItem>
</file>

<file path=customXml/itemProps2.xml><?xml version="1.0" encoding="utf-8"?>
<ds:datastoreItem xmlns:ds="http://schemas.openxmlformats.org/officeDocument/2006/customXml" ds:itemID="{895BE09D-1183-4EAD-8792-FBF6849E4DE8}">
  <ds:schemaRefs>
    <ds:schemaRef ds:uri="http://schemas.microsoft.com/sharepoint/v3/contenttype/forms"/>
  </ds:schemaRefs>
</ds:datastoreItem>
</file>

<file path=customXml/itemProps3.xml><?xml version="1.0" encoding="utf-8"?>
<ds:datastoreItem xmlns:ds="http://schemas.openxmlformats.org/officeDocument/2006/customXml" ds:itemID="{7B5A4213-0744-4C6D-9AA7-CBB99A4FD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f33ea-fa6d-443f-b3b2-0e34ae8e0df9"/>
    <ds:schemaRef ds:uri="84196639-2c59-4515-8cd7-3cff24c55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RESUMEN</vt:lpstr>
      <vt:lpstr>HAGELIN</vt:lpstr>
      <vt:lpstr>ASENJO</vt:lpstr>
      <vt:lpstr>LIBERONA</vt:lpstr>
      <vt:lpstr>EASTON</vt:lpstr>
      <vt:lpstr>STATUS</vt:lpstr>
      <vt:lpstr>EVENTAIL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Idígoras Silva (katherine.idigoras)</dc:creator>
  <cp:lastModifiedBy>Melanie Fernanda Isla Hernández (melanie.isla)</cp:lastModifiedBy>
  <dcterms:created xsi:type="dcterms:W3CDTF">2024-06-03T20:04:06Z</dcterms:created>
  <dcterms:modified xsi:type="dcterms:W3CDTF">2026-02-05T18:46:27Z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0x0101005271E63E06CCB84E9A1A345715DC9A80</vt:lpwstr>
  </property>
</Properties>
</file>