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.rodriguez.go\Desktop\DSI\VM20\Habilitacion\CONVENIO MARCO\SILLAS SALAS\"/>
    </mc:Choice>
  </mc:AlternateContent>
  <xr:revisionPtr revIDLastSave="0" documentId="13_ncr:1_{D82B540A-8B2F-44C2-9AFC-C85991DCA6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" sheetId="1" r:id="rId1"/>
    <sheet name="SILCOSIL" sheetId="9" r:id="rId2"/>
    <sheet name="MELMAN" sheetId="10" r:id="rId3"/>
    <sheet name="INDUMAC" sheetId="11" r:id="rId4"/>
    <sheet name="INTERGROUPE" sheetId="12" r:id="rId5"/>
    <sheet name="IDEA" sheetId="13" r:id="rId6"/>
    <sheet name="EASTON" sheetId="14" r:id="rId7"/>
    <sheet name="LEFI" sheetId="15" r:id="rId8"/>
    <sheet name="EVENTAIL SPA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L4" i="1"/>
  <c r="L5" i="1"/>
  <c r="L6" i="1"/>
  <c r="L7" i="1"/>
  <c r="L8" i="1"/>
  <c r="L9" i="1"/>
  <c r="R4" i="1"/>
  <c r="R5" i="1"/>
  <c r="R6" i="1"/>
  <c r="R7" i="1"/>
  <c r="R8" i="1"/>
  <c r="R9" i="1"/>
  <c r="O4" i="1"/>
  <c r="O5" i="1"/>
  <c r="O6" i="1"/>
  <c r="O7" i="1"/>
  <c r="O8" i="1"/>
  <c r="O9" i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3" i="1"/>
  <c r="E3" i="1" s="1"/>
  <c r="I3" i="1"/>
  <c r="O10" i="1"/>
  <c r="O3" i="1"/>
  <c r="L3" i="1"/>
  <c r="R10" i="1"/>
  <c r="R3" i="1"/>
  <c r="L10" i="1"/>
  <c r="S8" i="1" l="1"/>
  <c r="S9" i="1"/>
  <c r="S7" i="1"/>
  <c r="S4" i="1"/>
  <c r="S6" i="1"/>
  <c r="S5" i="1"/>
  <c r="S3" i="1"/>
  <c r="S10" i="1"/>
</calcChain>
</file>

<file path=xl/sharedStrings.xml><?xml version="1.0" encoding="utf-8"?>
<sst xmlns="http://schemas.openxmlformats.org/spreadsheetml/2006/main" count="285" uniqueCount="70">
  <si>
    <t xml:space="preserve">Proveedor </t>
  </si>
  <si>
    <t>Plazo de entrega (10%)</t>
  </si>
  <si>
    <t>Cumplimiento de requisitos formales (5%)</t>
  </si>
  <si>
    <t>MEDIDAS</t>
  </si>
  <si>
    <t>PROVEEDOR</t>
  </si>
  <si>
    <t>SOLICITADO</t>
  </si>
  <si>
    <t>GARANTÍA</t>
  </si>
  <si>
    <t>Propuesta económica (40%) IVA Incluido</t>
  </si>
  <si>
    <t>%</t>
  </si>
  <si>
    <t xml:space="preserve">PRESUPUESTO ESTIMADO TOTAL </t>
  </si>
  <si>
    <t>Puntaje</t>
  </si>
  <si>
    <t>PUNTAJE TOTAL</t>
  </si>
  <si>
    <t>Comentarios CUMPLE/NO CUMPLE</t>
  </si>
  <si>
    <t>Detalle en cuadro de hojas excel adjuntas.</t>
  </si>
  <si>
    <r>
      <rPr>
        <b/>
        <sz val="10"/>
        <color rgb="FFFF0000"/>
        <rFont val="Calibri"/>
        <family val="2"/>
        <scheme val="minor"/>
      </rPr>
      <t>OFERTA DESESTIMADA</t>
    </r>
    <r>
      <rPr>
        <sz val="10"/>
        <color rgb="FFFF0000"/>
        <rFont val="Calibri"/>
        <family val="2"/>
        <scheme val="minor"/>
      </rPr>
      <t xml:space="preserve"> porque no entregó muestras solicitadas en requerimiento.</t>
    </r>
  </si>
  <si>
    <t>Especificaciones técnicas (EETT) (30%)</t>
  </si>
  <si>
    <r>
      <rPr>
        <b/>
        <sz val="10"/>
        <rFont val="Calibri"/>
        <family val="2"/>
        <scheme val="minor"/>
      </rPr>
      <t xml:space="preserve">CUMPLE REQUERIMIENTOS. </t>
    </r>
    <r>
      <rPr>
        <sz val="10"/>
        <rFont val="Calibri"/>
        <family val="2"/>
        <scheme val="minor"/>
      </rPr>
      <t xml:space="preserve">Muestras entregadas ok.
</t>
    </r>
  </si>
  <si>
    <t>Garantía (15%)</t>
  </si>
  <si>
    <t>1 Año (CM)</t>
  </si>
  <si>
    <t>2 Años</t>
  </si>
  <si>
    <t>EVENTAIL SPA</t>
  </si>
  <si>
    <t>Entrega Todos los formularios y Fichas</t>
  </si>
  <si>
    <t>24 Meses</t>
  </si>
  <si>
    <t>METALURGICA SILCOSIL SPA</t>
  </si>
  <si>
    <t>MELMAN SPA</t>
  </si>
  <si>
    <t>INDSUTRIA METALURGICA ACONCAGUA LTDA</t>
  </si>
  <si>
    <t>INTERGROUPE S.A.</t>
  </si>
  <si>
    <t>IDEA MARKET SPA</t>
  </si>
  <si>
    <t>EASTON SPA</t>
  </si>
  <si>
    <t>LEFI SPA</t>
  </si>
  <si>
    <t>Ancho Total 47 cm Altura asiento 47 cm Ancho asiento 47cm Altura respaldo 87 cm Prof. Asiento 45 cm Peso máx. 120 KG</t>
  </si>
  <si>
    <t>SILLAS ESTUDIANTES</t>
  </si>
  <si>
    <t>RESPALDO</t>
  </si>
  <si>
    <t>Polipropileno</t>
  </si>
  <si>
    <t>ASIENTO</t>
  </si>
  <si>
    <t>Espuma, Tapizado Gris</t>
  </si>
  <si>
    <t>ESTRCUTURA</t>
  </si>
  <si>
    <t>Acero pintado negro</t>
  </si>
  <si>
    <t>BASE</t>
  </si>
  <si>
    <t>4 Patas con ruedas y porta libros</t>
  </si>
  <si>
    <t>PALETA</t>
  </si>
  <si>
    <t>Paleta plegable y movible en 360°</t>
  </si>
  <si>
    <t xml:space="preserve">PESO MAXIMO </t>
  </si>
  <si>
    <t>120 Kg</t>
  </si>
  <si>
    <t>Espuma, Tapizado</t>
  </si>
  <si>
    <t>5 días Hábiles</t>
  </si>
  <si>
    <t>Ancho Total 47 cm Altura asiento 47 cm Ancho asiento 47cm Altura respaldo 87 cm Prof. Asiento 45 cm</t>
  </si>
  <si>
    <t>1 Día Hábil</t>
  </si>
  <si>
    <t>8 Días Hábiles</t>
  </si>
  <si>
    <t>120 Meses</t>
  </si>
  <si>
    <t>6 Días Hábiles</t>
  </si>
  <si>
    <t>No Entrega Muestra</t>
  </si>
  <si>
    <t>72 Meses</t>
  </si>
  <si>
    <t>7 Días Hábiles</t>
  </si>
  <si>
    <t xml:space="preserve">Ancho Total 47 cm Altura asiento 47 cm Ancho asiento 47cm Altura respaldo 87 cm Prof. Asiento 45 cm </t>
  </si>
  <si>
    <t>5 Años</t>
  </si>
  <si>
    <t>60 Meses</t>
  </si>
  <si>
    <t>180 Kg</t>
  </si>
  <si>
    <t>Paleta movible en 360°</t>
  </si>
  <si>
    <t>Polipropileno alta densidad</t>
  </si>
  <si>
    <t>Espuma de alta densidad, Tapizado Gris</t>
  </si>
  <si>
    <t>Ancho Total 50 cm Altura asiento 45 cm Ancho asiento 38.8cm Altura respaldo 88.8 cm Prof. Asiento 50,5 cm</t>
  </si>
  <si>
    <t>Ancho Total 47 cm Altura asiento 47 cm Ancho asiento 47cm Altura respaldo 87 cm Prof. Asiento 45 cm.</t>
  </si>
  <si>
    <t>10 Años</t>
  </si>
  <si>
    <t>6 Años</t>
  </si>
  <si>
    <r>
      <rPr>
        <b/>
        <sz val="10"/>
        <color rgb="FFFF0000"/>
        <rFont val="Calibri"/>
        <family val="2"/>
        <scheme val="minor"/>
      </rPr>
      <t xml:space="preserve">NO CUMPLE CON EETT EN LOS REQUERIMIENTOS. </t>
    </r>
    <r>
      <rPr>
        <sz val="10"/>
        <color rgb="FFFF0000"/>
        <rFont val="Calibri"/>
        <family val="2"/>
        <scheme val="minor"/>
      </rPr>
      <t xml:space="preserve">Muestras entregadas ok.
</t>
    </r>
  </si>
  <si>
    <t>OBSERVACIONES</t>
  </si>
  <si>
    <t>Si bien cumple con las especificaciones estructurales de la silla, no cumple con las dimensiones solicitadas</t>
  </si>
  <si>
    <t>12 Meses</t>
  </si>
  <si>
    <t>1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</si>
</sst>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_ [$$-340A]* #,##0_ ;_ [$$-340A]* \-#,##0_ ;_ [$$-340A]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0" fontId="2" fillId="2" borderId="0" applyNumberFormat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9" fontId="7" fillId="0" borderId="1" xfId="4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9" fontId="11" fillId="0" borderId="1" xfId="4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2" borderId="1" xfId="2" applyFont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9" fontId="8" fillId="0" borderId="1" xfId="4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42" fontId="8" fillId="0" borderId="5" xfId="1" applyFont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164" fontId="9" fillId="0" borderId="0" xfId="0" applyNumberFormat="1" applyFont="1" applyFill="1" applyAlignment="1">
      <alignment vertical="center" wrapText="1"/>
    </xf>
    <xf numFmtId="164" fontId="9" fillId="3" borderId="10" xfId="0" applyNumberFormat="1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16" fillId="0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2" borderId="1" xfId="2" applyFont="1" applyBorder="1" applyAlignment="1">
      <alignment horizontal="center" vertical="center" wrapText="1"/>
    </xf>
    <xf numFmtId="42" fontId="8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0" fontId="8" fillId="0" borderId="1" xfId="4" applyNumberFormat="1" applyFont="1" applyBorder="1" applyAlignment="1">
      <alignment horizontal="center" vertical="center" wrapText="1"/>
    </xf>
    <xf numFmtId="9" fontId="8" fillId="0" borderId="1" xfId="4" applyNumberFormat="1" applyFont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42" fontId="7" fillId="0" borderId="5" xfId="1" applyFont="1" applyBorder="1" applyAlignment="1">
      <alignment horizontal="center" vertical="center" wrapText="1"/>
    </xf>
    <xf numFmtId="0" fontId="7" fillId="0" borderId="1" xfId="3" applyNumberFormat="1" applyFont="1" applyBorder="1" applyAlignment="1">
      <alignment horizontal="center" vertical="center" wrapText="1"/>
    </xf>
    <xf numFmtId="10" fontId="7" fillId="0" borderId="1" xfId="4" applyNumberFormat="1" applyFont="1" applyBorder="1" applyAlignment="1">
      <alignment horizontal="center" vertical="center" wrapText="1"/>
    </xf>
    <xf numFmtId="0" fontId="7" fillId="0" borderId="1" xfId="4" applyNumberFormat="1" applyFont="1" applyBorder="1" applyAlignment="1">
      <alignment horizontal="center" vertical="center" wrapText="1"/>
    </xf>
    <xf numFmtId="9" fontId="7" fillId="0" borderId="1" xfId="4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9" fontId="7" fillId="0" borderId="1" xfId="4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5">
    <cellStyle name="Bueno" xfId="2" builtinId="26"/>
    <cellStyle name="Millares [0]" xfId="3" builtinId="6"/>
    <cellStyle name="Moneda [0]" xfId="1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7"/>
  <sheetViews>
    <sheetView tabSelected="1" workbookViewId="0">
      <selection activeCell="N4" sqref="N4"/>
    </sheetView>
  </sheetViews>
  <sheetFormatPr baseColWidth="10" defaultColWidth="10.85546875" defaultRowHeight="12.75" x14ac:dyDescent="0.25"/>
  <cols>
    <col min="1" max="1" width="10.85546875" style="5"/>
    <col min="2" max="2" width="16.5703125" style="5" bestFit="1" customWidth="1"/>
    <col min="3" max="3" width="13.5703125" style="5" customWidth="1"/>
    <col min="4" max="4" width="7" style="5" customWidth="1"/>
    <col min="5" max="5" width="6.7109375" style="5" bestFit="1" customWidth="1"/>
    <col min="6" max="6" width="21.140625" style="5" customWidth="1"/>
    <col min="7" max="7" width="20" style="5" customWidth="1"/>
    <col min="8" max="8" width="7" style="5" bestFit="1" customWidth="1"/>
    <col min="9" max="10" width="6.7109375" style="5" bestFit="1" customWidth="1"/>
    <col min="11" max="11" width="7" style="5" bestFit="1" customWidth="1"/>
    <col min="12" max="12" width="4.28515625" style="5" bestFit="1" customWidth="1"/>
    <col min="13" max="13" width="12.7109375" style="5" customWidth="1"/>
    <col min="14" max="14" width="7" style="5" bestFit="1" customWidth="1"/>
    <col min="15" max="15" width="3.28515625" style="5" bestFit="1" customWidth="1"/>
    <col min="16" max="16" width="9.5703125" style="5" customWidth="1"/>
    <col min="17" max="17" width="7" style="5" customWidth="1"/>
    <col min="18" max="18" width="4.28515625" style="5" bestFit="1" customWidth="1"/>
    <col min="19" max="19" width="7.7109375" style="5" bestFit="1" customWidth="1"/>
    <col min="20" max="16384" width="10.85546875" style="5"/>
  </cols>
  <sheetData>
    <row r="1" spans="2:19" ht="13.5" thickBot="1" x14ac:dyDescent="0.3"/>
    <row r="2" spans="2:19" ht="51.75" thickBot="1" x14ac:dyDescent="0.3">
      <c r="B2" s="23" t="s">
        <v>0</v>
      </c>
      <c r="C2" s="24" t="s">
        <v>7</v>
      </c>
      <c r="D2" s="25" t="s">
        <v>10</v>
      </c>
      <c r="E2" s="25" t="s">
        <v>8</v>
      </c>
      <c r="F2" s="25" t="s">
        <v>15</v>
      </c>
      <c r="G2" s="25" t="s">
        <v>12</v>
      </c>
      <c r="H2" s="25" t="s">
        <v>10</v>
      </c>
      <c r="I2" s="25" t="s">
        <v>8</v>
      </c>
      <c r="J2" s="25" t="s">
        <v>1</v>
      </c>
      <c r="K2" s="25" t="s">
        <v>10</v>
      </c>
      <c r="L2" s="25" t="s">
        <v>8</v>
      </c>
      <c r="M2" s="25" t="s">
        <v>2</v>
      </c>
      <c r="N2" s="25" t="s">
        <v>10</v>
      </c>
      <c r="O2" s="25" t="s">
        <v>8</v>
      </c>
      <c r="P2" s="25" t="s">
        <v>17</v>
      </c>
      <c r="Q2" s="25" t="s">
        <v>10</v>
      </c>
      <c r="R2" s="25" t="s">
        <v>8</v>
      </c>
      <c r="S2" s="26" t="s">
        <v>11</v>
      </c>
    </row>
    <row r="3" spans="2:19" ht="64.5" thickBot="1" x14ac:dyDescent="0.3">
      <c r="B3" s="13" t="s">
        <v>23</v>
      </c>
      <c r="C3" s="22">
        <v>9309550</v>
      </c>
      <c r="D3" s="17">
        <f>((MIN(C$3:C$10)/C3)*100)</f>
        <v>74.934878699829738</v>
      </c>
      <c r="E3" s="40">
        <f>D3*0.004</f>
        <v>0.29973951479931898</v>
      </c>
      <c r="F3" s="8" t="s">
        <v>13</v>
      </c>
      <c r="G3" s="9" t="s">
        <v>16</v>
      </c>
      <c r="H3" s="16">
        <v>100</v>
      </c>
      <c r="I3" s="41">
        <f>H3*0.003</f>
        <v>0.3</v>
      </c>
      <c r="J3" s="20" t="s">
        <v>45</v>
      </c>
      <c r="K3" s="15">
        <v>100</v>
      </c>
      <c r="L3" s="19">
        <f>K3*0.001</f>
        <v>0.1</v>
      </c>
      <c r="M3" s="15" t="s">
        <v>21</v>
      </c>
      <c r="N3" s="15">
        <v>100</v>
      </c>
      <c r="O3" s="21">
        <f>N3*0.0005</f>
        <v>0.05</v>
      </c>
      <c r="P3" s="15" t="s">
        <v>68</v>
      </c>
      <c r="Q3" s="18">
        <v>30</v>
      </c>
      <c r="R3" s="21">
        <f>Q3*0.0015</f>
        <v>4.4999999999999998E-2</v>
      </c>
      <c r="S3" s="39">
        <f>SUM(E3+L3+R3+O3+I3)</f>
        <v>0.79473951479931904</v>
      </c>
    </row>
    <row r="4" spans="2:19" ht="77.25" thickBot="1" x14ac:dyDescent="0.3">
      <c r="B4" s="14" t="s">
        <v>24</v>
      </c>
      <c r="C4" s="22">
        <v>6976100</v>
      </c>
      <c r="D4" s="17">
        <f t="shared" ref="D4:D10" si="0">((MIN(C$3:C$10)/C4)*100)</f>
        <v>100</v>
      </c>
      <c r="E4" s="40">
        <f t="shared" ref="E4:E9" si="1">D4*0.004</f>
        <v>0.4</v>
      </c>
      <c r="F4" s="8" t="s">
        <v>13</v>
      </c>
      <c r="G4" s="7" t="s">
        <v>65</v>
      </c>
      <c r="H4" s="16">
        <v>0</v>
      </c>
      <c r="I4" s="41">
        <f t="shared" ref="I4:I10" si="2">H4*0.003</f>
        <v>0</v>
      </c>
      <c r="J4" s="20" t="s">
        <v>47</v>
      </c>
      <c r="K4" s="15">
        <v>100</v>
      </c>
      <c r="L4" s="19">
        <f t="shared" ref="L4:L9" si="3">K4*0.001</f>
        <v>0.1</v>
      </c>
      <c r="M4" s="15" t="s">
        <v>21</v>
      </c>
      <c r="N4" s="15">
        <v>100</v>
      </c>
      <c r="O4" s="21">
        <f t="shared" ref="O4:O9" si="4">N4*0.0005</f>
        <v>0.05</v>
      </c>
      <c r="P4" s="15" t="s">
        <v>49</v>
      </c>
      <c r="Q4" s="18">
        <v>100</v>
      </c>
      <c r="R4" s="21">
        <f t="shared" ref="R4:R9" si="5">Q4*0.0015</f>
        <v>0.15</v>
      </c>
      <c r="S4" s="39">
        <f t="shared" ref="S4:S9" si="6">SUM(E4+L4+R4+O4+I4)</f>
        <v>0.70000000000000007</v>
      </c>
    </row>
    <row r="5" spans="2:19" ht="64.5" thickBot="1" x14ac:dyDescent="0.3">
      <c r="B5" s="14" t="s">
        <v>25</v>
      </c>
      <c r="C5" s="22">
        <v>9342274</v>
      </c>
      <c r="D5" s="17">
        <f t="shared" si="0"/>
        <v>74.67239774812856</v>
      </c>
      <c r="E5" s="40">
        <f t="shared" si="1"/>
        <v>0.29868959099251424</v>
      </c>
      <c r="F5" s="8" t="s">
        <v>13</v>
      </c>
      <c r="G5" s="9" t="s">
        <v>16</v>
      </c>
      <c r="H5" s="16">
        <v>100</v>
      </c>
      <c r="I5" s="41">
        <f t="shared" si="2"/>
        <v>0.3</v>
      </c>
      <c r="J5" s="20" t="s">
        <v>48</v>
      </c>
      <c r="K5" s="15">
        <v>100</v>
      </c>
      <c r="L5" s="19">
        <f t="shared" si="3"/>
        <v>0.1</v>
      </c>
      <c r="M5" s="15" t="s">
        <v>21</v>
      </c>
      <c r="N5" s="15">
        <v>100</v>
      </c>
      <c r="O5" s="21">
        <f t="shared" si="4"/>
        <v>0.05</v>
      </c>
      <c r="P5" s="15" t="s">
        <v>22</v>
      </c>
      <c r="Q5" s="18">
        <v>100</v>
      </c>
      <c r="R5" s="21">
        <f t="shared" si="5"/>
        <v>0.15</v>
      </c>
      <c r="S5" s="39">
        <f t="shared" si="6"/>
        <v>0.89868959099251433</v>
      </c>
    </row>
    <row r="6" spans="2:19" ht="64.5" thickBot="1" x14ac:dyDescent="0.3">
      <c r="B6" s="14" t="s">
        <v>26</v>
      </c>
      <c r="C6" s="22">
        <v>9890495</v>
      </c>
      <c r="D6" s="17">
        <f t="shared" si="0"/>
        <v>70.533375730941671</v>
      </c>
      <c r="E6" s="40">
        <f t="shared" si="1"/>
        <v>0.28213350292376671</v>
      </c>
      <c r="F6" s="8" t="s">
        <v>13</v>
      </c>
      <c r="G6" s="9" t="s">
        <v>16</v>
      </c>
      <c r="H6" s="16">
        <v>100</v>
      </c>
      <c r="I6" s="41">
        <f t="shared" si="2"/>
        <v>0.3</v>
      </c>
      <c r="J6" s="20" t="s">
        <v>53</v>
      </c>
      <c r="K6" s="15">
        <v>100</v>
      </c>
      <c r="L6" s="19">
        <f t="shared" si="3"/>
        <v>0.1</v>
      </c>
      <c r="M6" s="15" t="s">
        <v>21</v>
      </c>
      <c r="N6" s="15">
        <v>100</v>
      </c>
      <c r="O6" s="21">
        <f t="shared" si="4"/>
        <v>0.05</v>
      </c>
      <c r="P6" s="15" t="s">
        <v>52</v>
      </c>
      <c r="Q6" s="18">
        <v>100</v>
      </c>
      <c r="R6" s="21">
        <f t="shared" si="5"/>
        <v>0.15</v>
      </c>
      <c r="S6" s="39">
        <f t="shared" si="6"/>
        <v>0.88213350292376669</v>
      </c>
    </row>
    <row r="7" spans="2:19" ht="51.75" thickBot="1" x14ac:dyDescent="0.3">
      <c r="B7" s="42" t="s">
        <v>27</v>
      </c>
      <c r="C7" s="43">
        <v>10126543</v>
      </c>
      <c r="D7" s="44">
        <f t="shared" si="0"/>
        <v>68.889254704196674</v>
      </c>
      <c r="E7" s="45">
        <f t="shared" si="1"/>
        <v>0.27555701881678668</v>
      </c>
      <c r="F7" s="6" t="s">
        <v>13</v>
      </c>
      <c r="G7" s="7" t="s">
        <v>14</v>
      </c>
      <c r="H7" s="46">
        <v>0</v>
      </c>
      <c r="I7" s="47">
        <f t="shared" si="2"/>
        <v>0</v>
      </c>
      <c r="J7" s="48" t="s">
        <v>48</v>
      </c>
      <c r="K7" s="38">
        <v>100</v>
      </c>
      <c r="L7" s="49">
        <f t="shared" si="3"/>
        <v>0.1</v>
      </c>
      <c r="M7" s="38" t="s">
        <v>51</v>
      </c>
      <c r="N7" s="38">
        <v>0</v>
      </c>
      <c r="O7" s="50">
        <f t="shared" si="4"/>
        <v>0</v>
      </c>
      <c r="P7" s="38" t="s">
        <v>22</v>
      </c>
      <c r="Q7" s="51">
        <v>100</v>
      </c>
      <c r="R7" s="50">
        <f t="shared" si="5"/>
        <v>0.15</v>
      </c>
      <c r="S7" s="52">
        <f t="shared" si="6"/>
        <v>0.52555701881678674</v>
      </c>
    </row>
    <row r="8" spans="2:19" ht="64.5" thickBot="1" x14ac:dyDescent="0.3">
      <c r="B8" s="14" t="s">
        <v>28</v>
      </c>
      <c r="C8" s="22">
        <v>10334233</v>
      </c>
      <c r="D8" s="17">
        <f t="shared" si="0"/>
        <v>67.504767891337451</v>
      </c>
      <c r="E8" s="40">
        <f t="shared" si="1"/>
        <v>0.27001907156534982</v>
      </c>
      <c r="F8" s="8" t="s">
        <v>13</v>
      </c>
      <c r="G8" s="9" t="s">
        <v>16</v>
      </c>
      <c r="H8" s="16">
        <v>100</v>
      </c>
      <c r="I8" s="41">
        <f t="shared" si="2"/>
        <v>0.3</v>
      </c>
      <c r="J8" s="20" t="s">
        <v>50</v>
      </c>
      <c r="K8" s="15">
        <v>100</v>
      </c>
      <c r="L8" s="19">
        <f t="shared" si="3"/>
        <v>0.1</v>
      </c>
      <c r="M8" s="15" t="s">
        <v>21</v>
      </c>
      <c r="N8" s="15">
        <v>100</v>
      </c>
      <c r="O8" s="21">
        <f t="shared" si="4"/>
        <v>0.05</v>
      </c>
      <c r="P8" s="15" t="s">
        <v>22</v>
      </c>
      <c r="Q8" s="18">
        <v>100</v>
      </c>
      <c r="R8" s="21">
        <f t="shared" si="5"/>
        <v>0.15</v>
      </c>
      <c r="S8" s="39">
        <f t="shared" si="6"/>
        <v>0.87001907156534997</v>
      </c>
    </row>
    <row r="9" spans="2:19" ht="64.5" thickBot="1" x14ac:dyDescent="0.3">
      <c r="B9" s="14" t="s">
        <v>29</v>
      </c>
      <c r="C9" s="22">
        <v>9298124</v>
      </c>
      <c r="D9" s="17">
        <f t="shared" si="0"/>
        <v>75.026962428119916</v>
      </c>
      <c r="E9" s="40">
        <f t="shared" si="1"/>
        <v>0.30010784971247967</v>
      </c>
      <c r="F9" s="8" t="s">
        <v>13</v>
      </c>
      <c r="G9" s="9" t="s">
        <v>16</v>
      </c>
      <c r="H9" s="16">
        <v>100</v>
      </c>
      <c r="I9" s="41">
        <f t="shared" si="2"/>
        <v>0.3</v>
      </c>
      <c r="J9" s="20" t="s">
        <v>47</v>
      </c>
      <c r="K9" s="15">
        <v>100</v>
      </c>
      <c r="L9" s="19">
        <f t="shared" si="3"/>
        <v>0.1</v>
      </c>
      <c r="M9" s="15" t="s">
        <v>21</v>
      </c>
      <c r="N9" s="15">
        <v>100</v>
      </c>
      <c r="O9" s="21">
        <f t="shared" si="4"/>
        <v>0.05</v>
      </c>
      <c r="P9" s="15" t="s">
        <v>22</v>
      </c>
      <c r="Q9" s="18">
        <v>100</v>
      </c>
      <c r="R9" s="21">
        <f t="shared" si="5"/>
        <v>0.15</v>
      </c>
      <c r="S9" s="39">
        <f t="shared" si="6"/>
        <v>0.9001078497124797</v>
      </c>
    </row>
    <row r="10" spans="2:19" ht="64.5" thickBot="1" x14ac:dyDescent="0.3">
      <c r="B10" s="14" t="s">
        <v>20</v>
      </c>
      <c r="C10" s="22">
        <v>7899500</v>
      </c>
      <c r="D10" s="17">
        <f t="shared" si="0"/>
        <v>88.31065257294766</v>
      </c>
      <c r="E10" s="40">
        <f>D10*0.004</f>
        <v>0.35324261029179066</v>
      </c>
      <c r="F10" s="8" t="s">
        <v>13</v>
      </c>
      <c r="G10" s="9" t="s">
        <v>16</v>
      </c>
      <c r="H10" s="16">
        <v>100</v>
      </c>
      <c r="I10" s="41">
        <f t="shared" si="2"/>
        <v>0.3</v>
      </c>
      <c r="J10" s="20" t="s">
        <v>45</v>
      </c>
      <c r="K10" s="15">
        <v>100</v>
      </c>
      <c r="L10" s="19">
        <f t="shared" ref="L10" si="7">K10*0.001</f>
        <v>0.1</v>
      </c>
      <c r="M10" s="15" t="s">
        <v>21</v>
      </c>
      <c r="N10" s="15">
        <v>100</v>
      </c>
      <c r="O10" s="21">
        <f t="shared" ref="O10" si="8">N10*0.0005</f>
        <v>0.05</v>
      </c>
      <c r="P10" s="15" t="s">
        <v>56</v>
      </c>
      <c r="Q10" s="18">
        <v>100</v>
      </c>
      <c r="R10" s="21">
        <f>Q10*0.0015</f>
        <v>0.15</v>
      </c>
      <c r="S10" s="39">
        <f>SUM(E10+L10+R10+O10+I10)</f>
        <v>0.9532426102917908</v>
      </c>
    </row>
    <row r="11" spans="2:19" ht="13.5" thickBot="1" x14ac:dyDescent="0.3"/>
    <row r="12" spans="2:19" ht="38.25" customHeight="1" thickBot="1" x14ac:dyDescent="0.3">
      <c r="C12" s="54" t="s">
        <v>9</v>
      </c>
      <c r="D12" s="55"/>
      <c r="E12" s="55"/>
      <c r="F12" s="30">
        <v>12000000</v>
      </c>
      <c r="G12" s="29"/>
      <c r="H12" s="29"/>
    </row>
    <row r="16" spans="2:19" x14ac:dyDescent="0.25">
      <c r="F16" s="37"/>
    </row>
    <row r="17" spans="6:6" x14ac:dyDescent="0.25">
      <c r="F17" s="37"/>
    </row>
  </sheetData>
  <mergeCells count="1">
    <mergeCell ref="C12:E12"/>
  </mergeCells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53C25-ADC3-4803-82CA-68E9367ECB22}">
  <dimension ref="B2:D10"/>
  <sheetViews>
    <sheetView workbookViewId="0">
      <selection activeCell="D11" sqref="D11"/>
    </sheetView>
  </sheetViews>
  <sheetFormatPr baseColWidth="10" defaultRowHeight="15" x14ac:dyDescent="0.25"/>
  <cols>
    <col min="2" max="2" width="19.140625" bestFit="1" customWidth="1"/>
    <col min="3" max="3" width="35.7109375" customWidth="1"/>
    <col min="4" max="4" width="35.85546875" customWidth="1"/>
  </cols>
  <sheetData>
    <row r="2" spans="2:4" ht="45" x14ac:dyDescent="0.25">
      <c r="B2" s="12" t="s">
        <v>31</v>
      </c>
      <c r="C2" s="36" t="s">
        <v>5</v>
      </c>
      <c r="D2" s="36" t="s">
        <v>4</v>
      </c>
    </row>
    <row r="3" spans="2:4" ht="45" x14ac:dyDescent="0.25">
      <c r="B3" s="10" t="s">
        <v>3</v>
      </c>
      <c r="C3" s="11" t="s">
        <v>46</v>
      </c>
      <c r="D3" s="11" t="s">
        <v>46</v>
      </c>
    </row>
    <row r="4" spans="2:4" x14ac:dyDescent="0.25">
      <c r="B4" s="10" t="s">
        <v>36</v>
      </c>
      <c r="C4" s="11" t="s">
        <v>37</v>
      </c>
      <c r="D4" s="11" t="s">
        <v>37</v>
      </c>
    </row>
    <row r="5" spans="2:4" x14ac:dyDescent="0.25">
      <c r="B5" s="10" t="s">
        <v>38</v>
      </c>
      <c r="C5" s="11" t="s">
        <v>39</v>
      </c>
      <c r="D5" s="11" t="s">
        <v>39</v>
      </c>
    </row>
    <row r="6" spans="2:4" x14ac:dyDescent="0.25">
      <c r="B6" s="10" t="s">
        <v>32</v>
      </c>
      <c r="C6" s="11" t="s">
        <v>33</v>
      </c>
      <c r="D6" s="11" t="s">
        <v>33</v>
      </c>
    </row>
    <row r="7" spans="2:4" x14ac:dyDescent="0.25">
      <c r="B7" s="10" t="s">
        <v>34</v>
      </c>
      <c r="C7" s="11" t="s">
        <v>35</v>
      </c>
      <c r="D7" s="11" t="s">
        <v>44</v>
      </c>
    </row>
    <row r="8" spans="2:4" x14ac:dyDescent="0.25">
      <c r="B8" s="10" t="s">
        <v>40</v>
      </c>
      <c r="C8" s="11" t="s">
        <v>41</v>
      </c>
      <c r="D8" s="11" t="s">
        <v>41</v>
      </c>
    </row>
    <row r="9" spans="2:4" x14ac:dyDescent="0.25">
      <c r="B9" s="10" t="s">
        <v>42</v>
      </c>
      <c r="C9" s="11" t="s">
        <v>43</v>
      </c>
      <c r="D9" s="11" t="s">
        <v>43</v>
      </c>
    </row>
    <row r="10" spans="2:4" x14ac:dyDescent="0.25">
      <c r="B10" s="10" t="s">
        <v>6</v>
      </c>
      <c r="C10" s="11" t="s">
        <v>18</v>
      </c>
      <c r="D10" s="11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CF428-ED1A-40A1-B5D2-8DF286850D59}">
  <dimension ref="B2:E10"/>
  <sheetViews>
    <sheetView workbookViewId="0">
      <selection activeCell="I11" sqref="I11"/>
    </sheetView>
  </sheetViews>
  <sheetFormatPr baseColWidth="10" defaultRowHeight="15" x14ac:dyDescent="0.25"/>
  <cols>
    <col min="2" max="2" width="19.140625" bestFit="1" customWidth="1"/>
    <col min="3" max="4" width="35.85546875" customWidth="1"/>
    <col min="5" max="5" width="22.85546875" customWidth="1"/>
  </cols>
  <sheetData>
    <row r="2" spans="2:5" x14ac:dyDescent="0.25">
      <c r="B2" s="12" t="s">
        <v>31</v>
      </c>
      <c r="C2" s="36" t="s">
        <v>5</v>
      </c>
      <c r="D2" s="36" t="s">
        <v>4</v>
      </c>
      <c r="E2" s="36" t="s">
        <v>66</v>
      </c>
    </row>
    <row r="3" spans="2:5" ht="45" x14ac:dyDescent="0.25">
      <c r="B3" s="10" t="s">
        <v>3</v>
      </c>
      <c r="C3" s="11" t="s">
        <v>62</v>
      </c>
      <c r="D3" s="53" t="s">
        <v>61</v>
      </c>
      <c r="E3" s="56" t="s">
        <v>67</v>
      </c>
    </row>
    <row r="4" spans="2:5" x14ac:dyDescent="0.25">
      <c r="B4" s="10" t="s">
        <v>36</v>
      </c>
      <c r="C4" s="11" t="s">
        <v>37</v>
      </c>
      <c r="D4" s="11" t="s">
        <v>37</v>
      </c>
      <c r="E4" s="57"/>
    </row>
    <row r="5" spans="2:5" x14ac:dyDescent="0.25">
      <c r="B5" s="10" t="s">
        <v>38</v>
      </c>
      <c r="C5" s="11" t="s">
        <v>39</v>
      </c>
      <c r="D5" s="11" t="s">
        <v>39</v>
      </c>
      <c r="E5" s="57"/>
    </row>
    <row r="6" spans="2:5" x14ac:dyDescent="0.25">
      <c r="B6" s="10" t="s">
        <v>32</v>
      </c>
      <c r="C6" s="11" t="s">
        <v>33</v>
      </c>
      <c r="D6" s="11" t="s">
        <v>59</v>
      </c>
      <c r="E6" s="57"/>
    </row>
    <row r="7" spans="2:5" ht="30" x14ac:dyDescent="0.25">
      <c r="B7" s="10" t="s">
        <v>34</v>
      </c>
      <c r="C7" s="11" t="s">
        <v>35</v>
      </c>
      <c r="D7" s="11" t="s">
        <v>60</v>
      </c>
      <c r="E7" s="57"/>
    </row>
    <row r="8" spans="2:5" x14ac:dyDescent="0.25">
      <c r="B8" s="10" t="s">
        <v>40</v>
      </c>
      <c r="C8" s="11" t="s">
        <v>41</v>
      </c>
      <c r="D8" s="11" t="s">
        <v>58</v>
      </c>
      <c r="E8" s="57"/>
    </row>
    <row r="9" spans="2:5" x14ac:dyDescent="0.25">
      <c r="B9" s="10" t="s">
        <v>42</v>
      </c>
      <c r="C9" s="11" t="s">
        <v>43</v>
      </c>
      <c r="D9" s="11" t="s">
        <v>57</v>
      </c>
      <c r="E9" s="57"/>
    </row>
    <row r="10" spans="2:5" x14ac:dyDescent="0.25">
      <c r="B10" s="10" t="s">
        <v>6</v>
      </c>
      <c r="C10" s="11" t="s">
        <v>18</v>
      </c>
      <c r="D10" s="11" t="s">
        <v>63</v>
      </c>
      <c r="E10" s="58"/>
    </row>
  </sheetData>
  <mergeCells count="1">
    <mergeCell ref="E3:E10"/>
  </mergeCells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7E11A-2A00-4F54-89A9-A441526D6F91}">
  <dimension ref="B2:D10"/>
  <sheetViews>
    <sheetView workbookViewId="0">
      <selection activeCell="D10" sqref="D10"/>
    </sheetView>
  </sheetViews>
  <sheetFormatPr baseColWidth="10" defaultRowHeight="15" x14ac:dyDescent="0.25"/>
  <cols>
    <col min="2" max="2" width="19.140625" bestFit="1" customWidth="1"/>
    <col min="3" max="4" width="35.7109375" customWidth="1"/>
  </cols>
  <sheetData>
    <row r="2" spans="2:4" ht="45" x14ac:dyDescent="0.25">
      <c r="B2" s="12" t="s">
        <v>31</v>
      </c>
      <c r="C2" s="36" t="s">
        <v>5</v>
      </c>
      <c r="D2" s="36" t="s">
        <v>4</v>
      </c>
    </row>
    <row r="3" spans="2:4" ht="45" x14ac:dyDescent="0.25">
      <c r="B3" s="10" t="s">
        <v>3</v>
      </c>
      <c r="C3" s="11" t="s">
        <v>54</v>
      </c>
      <c r="D3" s="11" t="s">
        <v>54</v>
      </c>
    </row>
    <row r="4" spans="2:4" x14ac:dyDescent="0.25">
      <c r="B4" s="10" t="s">
        <v>36</v>
      </c>
      <c r="C4" s="11" t="s">
        <v>37</v>
      </c>
      <c r="D4" s="11" t="s">
        <v>37</v>
      </c>
    </row>
    <row r="5" spans="2:4" x14ac:dyDescent="0.25">
      <c r="B5" s="10" t="s">
        <v>38</v>
      </c>
      <c r="C5" s="11" t="s">
        <v>39</v>
      </c>
      <c r="D5" s="11" t="s">
        <v>39</v>
      </c>
    </row>
    <row r="6" spans="2:4" x14ac:dyDescent="0.25">
      <c r="B6" s="10" t="s">
        <v>32</v>
      </c>
      <c r="C6" s="11" t="s">
        <v>33</v>
      </c>
      <c r="D6" s="11" t="s">
        <v>33</v>
      </c>
    </row>
    <row r="7" spans="2:4" x14ac:dyDescent="0.25">
      <c r="B7" s="10" t="s">
        <v>34</v>
      </c>
      <c r="C7" s="11" t="s">
        <v>35</v>
      </c>
      <c r="D7" s="11" t="s">
        <v>35</v>
      </c>
    </row>
    <row r="8" spans="2:4" x14ac:dyDescent="0.25">
      <c r="B8" s="10" t="s">
        <v>40</v>
      </c>
      <c r="C8" s="11" t="s">
        <v>41</v>
      </c>
      <c r="D8" s="11" t="s">
        <v>41</v>
      </c>
    </row>
    <row r="9" spans="2:4" x14ac:dyDescent="0.25">
      <c r="B9" s="10" t="s">
        <v>42</v>
      </c>
      <c r="C9" s="11" t="s">
        <v>43</v>
      </c>
      <c r="D9" s="11" t="s">
        <v>43</v>
      </c>
    </row>
    <row r="10" spans="2:4" x14ac:dyDescent="0.25">
      <c r="B10" s="10" t="s">
        <v>6</v>
      </c>
      <c r="C10" s="11" t="s">
        <v>18</v>
      </c>
      <c r="D10" s="11" t="s">
        <v>19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CB42A-D115-4DFF-9602-0B310FB9BC40}">
  <dimension ref="B2:D10"/>
  <sheetViews>
    <sheetView workbookViewId="0">
      <selection activeCell="K28" sqref="K28:K29"/>
    </sheetView>
  </sheetViews>
  <sheetFormatPr baseColWidth="10" defaultRowHeight="15" x14ac:dyDescent="0.25"/>
  <cols>
    <col min="2" max="2" width="19.140625" bestFit="1" customWidth="1"/>
    <col min="3" max="4" width="35.7109375" customWidth="1"/>
  </cols>
  <sheetData>
    <row r="2" spans="2:4" ht="45" x14ac:dyDescent="0.25">
      <c r="B2" s="12" t="s">
        <v>31</v>
      </c>
      <c r="C2" s="36" t="s">
        <v>5</v>
      </c>
      <c r="D2" s="36" t="s">
        <v>4</v>
      </c>
    </row>
    <row r="3" spans="2:4" ht="45" x14ac:dyDescent="0.25">
      <c r="B3" s="10" t="s">
        <v>3</v>
      </c>
      <c r="C3" s="11" t="s">
        <v>54</v>
      </c>
      <c r="D3" s="11" t="s">
        <v>54</v>
      </c>
    </row>
    <row r="4" spans="2:4" x14ac:dyDescent="0.25">
      <c r="B4" s="10" t="s">
        <v>36</v>
      </c>
      <c r="C4" s="11" t="s">
        <v>37</v>
      </c>
      <c r="D4" s="11" t="s">
        <v>37</v>
      </c>
    </row>
    <row r="5" spans="2:4" x14ac:dyDescent="0.25">
      <c r="B5" s="10" t="s">
        <v>38</v>
      </c>
      <c r="C5" s="11" t="s">
        <v>39</v>
      </c>
      <c r="D5" s="11" t="s">
        <v>39</v>
      </c>
    </row>
    <row r="6" spans="2:4" x14ac:dyDescent="0.25">
      <c r="B6" s="10" t="s">
        <v>32</v>
      </c>
      <c r="C6" s="11" t="s">
        <v>33</v>
      </c>
      <c r="D6" s="11" t="s">
        <v>33</v>
      </c>
    </row>
    <row r="7" spans="2:4" x14ac:dyDescent="0.25">
      <c r="B7" s="10" t="s">
        <v>34</v>
      </c>
      <c r="C7" s="11" t="s">
        <v>35</v>
      </c>
      <c r="D7" s="11" t="s">
        <v>35</v>
      </c>
    </row>
    <row r="8" spans="2:4" x14ac:dyDescent="0.25">
      <c r="B8" s="10" t="s">
        <v>40</v>
      </c>
      <c r="C8" s="11" t="s">
        <v>41</v>
      </c>
      <c r="D8" s="11" t="s">
        <v>41</v>
      </c>
    </row>
    <row r="9" spans="2:4" x14ac:dyDescent="0.25">
      <c r="B9" s="10" t="s">
        <v>42</v>
      </c>
      <c r="C9" s="11" t="s">
        <v>43</v>
      </c>
      <c r="D9" s="11" t="s">
        <v>43</v>
      </c>
    </row>
    <row r="10" spans="2:4" x14ac:dyDescent="0.25">
      <c r="B10" s="10" t="s">
        <v>6</v>
      </c>
      <c r="C10" s="11" t="s">
        <v>18</v>
      </c>
      <c r="D10" s="11" t="s">
        <v>64</v>
      </c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66F1-B9A3-4F51-826F-93FEB9AAD922}">
  <dimension ref="B2:D10"/>
  <sheetViews>
    <sheetView workbookViewId="0">
      <selection activeCell="D5" sqref="D5"/>
    </sheetView>
  </sheetViews>
  <sheetFormatPr baseColWidth="10" defaultRowHeight="15" x14ac:dyDescent="0.25"/>
  <cols>
    <col min="2" max="2" width="19.140625" bestFit="1" customWidth="1"/>
    <col min="3" max="4" width="35.7109375" customWidth="1"/>
  </cols>
  <sheetData>
    <row r="2" spans="2:4" ht="45" x14ac:dyDescent="0.25">
      <c r="B2" s="12" t="s">
        <v>31</v>
      </c>
      <c r="C2" s="36" t="s">
        <v>5</v>
      </c>
      <c r="D2" s="36" t="s">
        <v>4</v>
      </c>
    </row>
    <row r="3" spans="2:4" ht="45" x14ac:dyDescent="0.25">
      <c r="B3" s="10" t="s">
        <v>3</v>
      </c>
      <c r="C3" s="11" t="s">
        <v>54</v>
      </c>
      <c r="D3" s="11" t="s">
        <v>54</v>
      </c>
    </row>
    <row r="4" spans="2:4" x14ac:dyDescent="0.25">
      <c r="B4" s="10" t="s">
        <v>36</v>
      </c>
      <c r="C4" s="11" t="s">
        <v>37</v>
      </c>
      <c r="D4" s="11" t="s">
        <v>37</v>
      </c>
    </row>
    <row r="5" spans="2:4" x14ac:dyDescent="0.25">
      <c r="B5" s="10" t="s">
        <v>38</v>
      </c>
      <c r="C5" s="11" t="s">
        <v>39</v>
      </c>
      <c r="D5" s="11" t="s">
        <v>39</v>
      </c>
    </row>
    <row r="6" spans="2:4" x14ac:dyDescent="0.25">
      <c r="B6" s="10" t="s">
        <v>32</v>
      </c>
      <c r="C6" s="11" t="s">
        <v>33</v>
      </c>
      <c r="D6" s="11" t="s">
        <v>33</v>
      </c>
    </row>
    <row r="7" spans="2:4" x14ac:dyDescent="0.25">
      <c r="B7" s="10" t="s">
        <v>34</v>
      </c>
      <c r="C7" s="11" t="s">
        <v>35</v>
      </c>
      <c r="D7" s="11" t="s">
        <v>35</v>
      </c>
    </row>
    <row r="8" spans="2:4" x14ac:dyDescent="0.25">
      <c r="B8" s="10" t="s">
        <v>40</v>
      </c>
      <c r="C8" s="11" t="s">
        <v>41</v>
      </c>
      <c r="D8" s="11" t="s">
        <v>41</v>
      </c>
    </row>
    <row r="9" spans="2:4" x14ac:dyDescent="0.25">
      <c r="B9" s="10" t="s">
        <v>42</v>
      </c>
      <c r="C9" s="11" t="s">
        <v>43</v>
      </c>
      <c r="D9" s="11" t="s">
        <v>43</v>
      </c>
    </row>
    <row r="10" spans="2:4" x14ac:dyDescent="0.25">
      <c r="B10" s="10" t="s">
        <v>6</v>
      </c>
      <c r="C10" s="11" t="s">
        <v>18</v>
      </c>
      <c r="D10" s="11" t="s">
        <v>19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1B293-93EF-4090-B08A-9E45B8F680BC}">
  <dimension ref="B2:D10"/>
  <sheetViews>
    <sheetView workbookViewId="0">
      <selection activeCell="D11" sqref="D11"/>
    </sheetView>
  </sheetViews>
  <sheetFormatPr baseColWidth="10" defaultRowHeight="15" x14ac:dyDescent="0.25"/>
  <cols>
    <col min="2" max="2" width="32.28515625" customWidth="1"/>
    <col min="3" max="3" width="35.5703125" customWidth="1"/>
    <col min="4" max="4" width="35.7109375" customWidth="1"/>
  </cols>
  <sheetData>
    <row r="2" spans="2:4" ht="45" x14ac:dyDescent="0.25">
      <c r="B2" s="12" t="s">
        <v>31</v>
      </c>
      <c r="C2" s="36" t="s">
        <v>5</v>
      </c>
      <c r="D2" s="36" t="s">
        <v>4</v>
      </c>
    </row>
    <row r="3" spans="2:4" ht="60" x14ac:dyDescent="0.25">
      <c r="B3" s="10" t="s">
        <v>3</v>
      </c>
      <c r="C3" s="11" t="s">
        <v>30</v>
      </c>
      <c r="D3" s="11" t="s">
        <v>30</v>
      </c>
    </row>
    <row r="4" spans="2:4" x14ac:dyDescent="0.25">
      <c r="B4" s="10" t="s">
        <v>36</v>
      </c>
      <c r="C4" s="11" t="s">
        <v>37</v>
      </c>
      <c r="D4" s="11" t="s">
        <v>37</v>
      </c>
    </row>
    <row r="5" spans="2:4" x14ac:dyDescent="0.25">
      <c r="B5" s="10" t="s">
        <v>38</v>
      </c>
      <c r="C5" s="11" t="s">
        <v>39</v>
      </c>
      <c r="D5" s="11" t="s">
        <v>39</v>
      </c>
    </row>
    <row r="6" spans="2:4" x14ac:dyDescent="0.25">
      <c r="B6" s="10" t="s">
        <v>32</v>
      </c>
      <c r="C6" s="11" t="s">
        <v>33</v>
      </c>
      <c r="D6" s="11" t="s">
        <v>33</v>
      </c>
    </row>
    <row r="7" spans="2:4" x14ac:dyDescent="0.25">
      <c r="B7" s="10" t="s">
        <v>34</v>
      </c>
      <c r="C7" s="11" t="s">
        <v>35</v>
      </c>
      <c r="D7" s="11" t="s">
        <v>35</v>
      </c>
    </row>
    <row r="8" spans="2:4" x14ac:dyDescent="0.25">
      <c r="B8" s="10" t="s">
        <v>40</v>
      </c>
      <c r="C8" s="11" t="s">
        <v>41</v>
      </c>
      <c r="D8" s="11" t="s">
        <v>41</v>
      </c>
    </row>
    <row r="9" spans="2:4" x14ac:dyDescent="0.25">
      <c r="B9" s="10" t="s">
        <v>42</v>
      </c>
      <c r="C9" s="11" t="s">
        <v>43</v>
      </c>
      <c r="D9" s="11" t="s">
        <v>43</v>
      </c>
    </row>
    <row r="10" spans="2:4" x14ac:dyDescent="0.25">
      <c r="B10" s="10" t="s">
        <v>6</v>
      </c>
      <c r="C10" s="11" t="s">
        <v>18</v>
      </c>
      <c r="D10" s="11" t="s">
        <v>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47266-5775-4CD5-9C88-97DF783D5A3B}">
  <dimension ref="B2:D10"/>
  <sheetViews>
    <sheetView workbookViewId="0">
      <selection activeCell="F17" sqref="F17"/>
    </sheetView>
  </sheetViews>
  <sheetFormatPr baseColWidth="10" defaultRowHeight="15" x14ac:dyDescent="0.25"/>
  <cols>
    <col min="2" max="2" width="19.140625" bestFit="1" customWidth="1"/>
    <col min="3" max="4" width="35.7109375" customWidth="1"/>
  </cols>
  <sheetData>
    <row r="2" spans="2:4" ht="45" x14ac:dyDescent="0.25">
      <c r="B2" s="12" t="s">
        <v>31</v>
      </c>
      <c r="C2" s="36" t="s">
        <v>5</v>
      </c>
      <c r="D2" s="36" t="s">
        <v>4</v>
      </c>
    </row>
    <row r="3" spans="2:4" ht="60" x14ac:dyDescent="0.25">
      <c r="B3" s="10" t="s">
        <v>3</v>
      </c>
      <c r="C3" s="11" t="s">
        <v>30</v>
      </c>
      <c r="D3" s="11" t="s">
        <v>30</v>
      </c>
    </row>
    <row r="4" spans="2:4" x14ac:dyDescent="0.25">
      <c r="B4" s="10" t="s">
        <v>36</v>
      </c>
      <c r="C4" s="11" t="s">
        <v>37</v>
      </c>
      <c r="D4" s="11" t="s">
        <v>37</v>
      </c>
    </row>
    <row r="5" spans="2:4" x14ac:dyDescent="0.25">
      <c r="B5" s="10" t="s">
        <v>38</v>
      </c>
      <c r="C5" s="11" t="s">
        <v>39</v>
      </c>
      <c r="D5" s="11" t="s">
        <v>39</v>
      </c>
    </row>
    <row r="6" spans="2:4" x14ac:dyDescent="0.25">
      <c r="B6" s="10" t="s">
        <v>32</v>
      </c>
      <c r="C6" s="11" t="s">
        <v>33</v>
      </c>
      <c r="D6" s="11" t="s">
        <v>33</v>
      </c>
    </row>
    <row r="7" spans="2:4" x14ac:dyDescent="0.25">
      <c r="B7" s="10" t="s">
        <v>34</v>
      </c>
      <c r="C7" s="11" t="s">
        <v>35</v>
      </c>
      <c r="D7" s="11" t="s">
        <v>35</v>
      </c>
    </row>
    <row r="8" spans="2:4" x14ac:dyDescent="0.25">
      <c r="B8" s="10" t="s">
        <v>40</v>
      </c>
      <c r="C8" s="11" t="s">
        <v>41</v>
      </c>
      <c r="D8" s="11" t="s">
        <v>41</v>
      </c>
    </row>
    <row r="9" spans="2:4" x14ac:dyDescent="0.25">
      <c r="B9" s="10" t="s">
        <v>42</v>
      </c>
      <c r="C9" s="11" t="s">
        <v>43</v>
      </c>
      <c r="D9" s="11" t="s">
        <v>43</v>
      </c>
    </row>
    <row r="10" spans="2:4" x14ac:dyDescent="0.25">
      <c r="B10" s="10" t="s">
        <v>6</v>
      </c>
      <c r="C10" s="11" t="s">
        <v>18</v>
      </c>
      <c r="D10" s="11" t="s">
        <v>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8"/>
  <sheetViews>
    <sheetView workbookViewId="0">
      <selection activeCell="B36" sqref="B36"/>
    </sheetView>
  </sheetViews>
  <sheetFormatPr baseColWidth="10" defaultColWidth="11.5703125" defaultRowHeight="15" x14ac:dyDescent="0.25"/>
  <cols>
    <col min="1" max="1" width="11.5703125" style="3"/>
    <col min="2" max="2" width="30.42578125" style="1" bestFit="1" customWidth="1"/>
    <col min="3" max="3" width="42.85546875" style="1" bestFit="1" customWidth="1"/>
    <col min="4" max="4" width="55.42578125" style="3" bestFit="1" customWidth="1"/>
    <col min="5" max="5" width="14" style="1" bestFit="1" customWidth="1"/>
    <col min="6" max="16384" width="11.5703125" style="1"/>
  </cols>
  <sheetData>
    <row r="2" spans="2:8" s="2" customFormat="1" ht="14.45" customHeight="1" x14ac:dyDescent="0.25">
      <c r="B2" s="12" t="s">
        <v>31</v>
      </c>
      <c r="C2" s="36" t="s">
        <v>5</v>
      </c>
      <c r="D2" s="36" t="s">
        <v>4</v>
      </c>
    </row>
    <row r="3" spans="2:8" ht="45" x14ac:dyDescent="0.25">
      <c r="B3" s="10" t="s">
        <v>3</v>
      </c>
      <c r="C3" s="11" t="s">
        <v>54</v>
      </c>
      <c r="D3" s="11" t="s">
        <v>54</v>
      </c>
    </row>
    <row r="4" spans="2:8" s="3" customFormat="1" x14ac:dyDescent="0.25">
      <c r="B4" s="10" t="s">
        <v>36</v>
      </c>
      <c r="C4" s="11" t="s">
        <v>37</v>
      </c>
      <c r="D4" s="11" t="s">
        <v>37</v>
      </c>
    </row>
    <row r="5" spans="2:8" s="3" customFormat="1" x14ac:dyDescent="0.25">
      <c r="B5" s="10" t="s">
        <v>38</v>
      </c>
      <c r="C5" s="11" t="s">
        <v>39</v>
      </c>
      <c r="D5" s="11" t="s">
        <v>39</v>
      </c>
    </row>
    <row r="6" spans="2:8" x14ac:dyDescent="0.25">
      <c r="B6" s="10" t="s">
        <v>32</v>
      </c>
      <c r="C6" s="11" t="s">
        <v>33</v>
      </c>
      <c r="D6" s="11" t="s">
        <v>33</v>
      </c>
      <c r="E6" s="4"/>
      <c r="H6"/>
    </row>
    <row r="7" spans="2:8" x14ac:dyDescent="0.25">
      <c r="B7" s="10" t="s">
        <v>34</v>
      </c>
      <c r="C7" s="11" t="s">
        <v>35</v>
      </c>
      <c r="D7" s="11" t="s">
        <v>35</v>
      </c>
      <c r="E7" s="4"/>
    </row>
    <row r="8" spans="2:8" x14ac:dyDescent="0.25">
      <c r="B8" s="10" t="s">
        <v>40</v>
      </c>
      <c r="C8" s="11" t="s">
        <v>41</v>
      </c>
      <c r="D8" s="11" t="s">
        <v>41</v>
      </c>
    </row>
    <row r="9" spans="2:8" s="3" customFormat="1" x14ac:dyDescent="0.25">
      <c r="B9" s="10" t="s">
        <v>42</v>
      </c>
      <c r="C9" s="11" t="s">
        <v>43</v>
      </c>
      <c r="D9" s="11" t="s">
        <v>43</v>
      </c>
    </row>
    <row r="10" spans="2:8" ht="14.45" customHeight="1" x14ac:dyDescent="0.25">
      <c r="B10" s="10" t="s">
        <v>6</v>
      </c>
      <c r="C10" s="11" t="s">
        <v>18</v>
      </c>
      <c r="D10" s="11" t="s">
        <v>55</v>
      </c>
    </row>
    <row r="11" spans="2:8" x14ac:dyDescent="0.25">
      <c r="B11" s="31"/>
      <c r="C11" s="32"/>
      <c r="D11" s="32"/>
    </row>
    <row r="12" spans="2:8" x14ac:dyDescent="0.25">
      <c r="B12" s="27"/>
      <c r="C12" s="28"/>
      <c r="D12" s="28"/>
      <c r="E12" s="4"/>
    </row>
    <row r="13" spans="2:8" x14ac:dyDescent="0.25">
      <c r="B13" s="27"/>
      <c r="C13" s="28"/>
      <c r="D13" s="28"/>
      <c r="E13" s="4"/>
    </row>
    <row r="14" spans="2:8" x14ac:dyDescent="0.25">
      <c r="B14" s="27"/>
      <c r="C14" s="28"/>
      <c r="D14" s="28"/>
    </row>
    <row r="15" spans="2:8" x14ac:dyDescent="0.25">
      <c r="B15" s="27"/>
      <c r="C15" s="28"/>
      <c r="D15" s="28"/>
    </row>
    <row r="16" spans="2:8" x14ac:dyDescent="0.25">
      <c r="B16" s="27"/>
      <c r="C16" s="28"/>
      <c r="D16" s="28"/>
    </row>
    <row r="17" spans="2:4" x14ac:dyDescent="0.25">
      <c r="B17" s="31"/>
      <c r="C17" s="32"/>
      <c r="D17" s="32"/>
    </row>
    <row r="18" spans="2:4" x14ac:dyDescent="0.25">
      <c r="B18" s="33"/>
      <c r="C18" s="34"/>
      <c r="D18" s="34"/>
    </row>
    <row r="19" spans="2:4" x14ac:dyDescent="0.25">
      <c r="B19" s="33"/>
      <c r="C19" s="34"/>
      <c r="D19" s="34"/>
    </row>
    <row r="20" spans="2:4" x14ac:dyDescent="0.25">
      <c r="B20" s="35"/>
      <c r="C20" s="28"/>
      <c r="D20" s="28"/>
    </row>
    <row r="21" spans="2:4" x14ac:dyDescent="0.25">
      <c r="B21" s="27"/>
      <c r="C21" s="28"/>
      <c r="D21" s="28"/>
    </row>
    <row r="22" spans="2:4" x14ac:dyDescent="0.25">
      <c r="B22" s="35"/>
      <c r="C22" s="28"/>
      <c r="D22" s="28"/>
    </row>
    <row r="23" spans="2:4" x14ac:dyDescent="0.25">
      <c r="B23" s="31"/>
      <c r="C23" s="32"/>
      <c r="D23" s="32"/>
    </row>
    <row r="24" spans="2:4" x14ac:dyDescent="0.25">
      <c r="B24" s="33"/>
      <c r="C24" s="34"/>
      <c r="D24" s="34"/>
    </row>
    <row r="25" spans="2:4" x14ac:dyDescent="0.25">
      <c r="B25" s="33"/>
      <c r="C25" s="34"/>
      <c r="D25" s="34"/>
    </row>
    <row r="26" spans="2:4" x14ac:dyDescent="0.25">
      <c r="B26" s="35"/>
      <c r="C26" s="28"/>
      <c r="D26" s="28"/>
    </row>
    <row r="27" spans="2:4" x14ac:dyDescent="0.25">
      <c r="B27" s="27"/>
      <c r="C27" s="28"/>
      <c r="D27" s="28"/>
    </row>
    <row r="28" spans="2:4" x14ac:dyDescent="0.25">
      <c r="B28" s="35"/>
      <c r="C28" s="28"/>
      <c r="D28" s="28"/>
    </row>
  </sheetData>
  <phoneticPr fontId="5" type="noConversion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c8f33ea-fa6d-443f-b3b2-0e34ae8e0d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71E63E06CCB84E9A1A345715DC9A80" ma:contentTypeVersion="16" ma:contentTypeDescription="Crear nuevo documento." ma:contentTypeScope="" ma:versionID="88d01fb9cbc4b1b417b778bd30c1f8df">
  <xsd:schema xmlns:xsd="http://www.w3.org/2001/XMLSchema" xmlns:xs="http://www.w3.org/2001/XMLSchema" xmlns:p="http://schemas.microsoft.com/office/2006/metadata/properties" xmlns:ns3="cc8f33ea-fa6d-443f-b3b2-0e34ae8e0df9" xmlns:ns4="84196639-2c59-4515-8cd7-3cff24c55fa9" targetNamespace="http://schemas.microsoft.com/office/2006/metadata/properties" ma:root="true" ma:fieldsID="62e9f9a337230bde8680514e89b11844" ns3:_="" ns4:_="">
    <xsd:import namespace="cc8f33ea-fa6d-443f-b3b2-0e34ae8e0df9"/>
    <xsd:import namespace="84196639-2c59-4515-8cd7-3cff24c55fa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f33ea-fa6d-443f-b3b2-0e34ae8e0df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96639-2c59-4515-8cd7-3cff24c55fa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5BE09D-1183-4EAD-8792-FBF6849E4D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CBE7A0-1B6E-4289-A831-FA3F9DC0909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cc8f33ea-fa6d-443f-b3b2-0e34ae8e0df9"/>
    <ds:schemaRef ds:uri="http://schemas.openxmlformats.org/package/2006/metadata/core-properties"/>
    <ds:schemaRef ds:uri="http://schemas.microsoft.com/office/2006/documentManagement/types"/>
    <ds:schemaRef ds:uri="84196639-2c59-4515-8cd7-3cff24c55fa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5A4213-0744-4C6D-9AA7-CBB99A4FD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8f33ea-fa6d-443f-b3b2-0e34ae8e0df9"/>
    <ds:schemaRef ds:uri="84196639-2c59-4515-8cd7-3cff24c55f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</vt:lpstr>
      <vt:lpstr>SILCOSIL</vt:lpstr>
      <vt:lpstr>MELMAN</vt:lpstr>
      <vt:lpstr>INDUMAC</vt:lpstr>
      <vt:lpstr>INTERGROUPE</vt:lpstr>
      <vt:lpstr>IDEA</vt:lpstr>
      <vt:lpstr>EASTON</vt:lpstr>
      <vt:lpstr>LEFI</vt:lpstr>
      <vt:lpstr>EVENTAIL SPA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Idígoras Silva (katherine.idigoras)</dc:creator>
  <cp:lastModifiedBy>Juan Pablo Rodríguez Gómez (juan.rodriguez.go)</cp:lastModifiedBy>
  <dcterms:created xsi:type="dcterms:W3CDTF">2024-06-03T20:04:06Z</dcterms:created>
  <dcterms:modified xsi:type="dcterms:W3CDTF">2025-11-25T13:59:53Z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0x0101005271E63E06CCB84E9A1A345715DC9A80</vt:lpwstr>
  </property>
</Properties>
</file>